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 firstSheet="1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  <sheet name="連結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連結行政コスト及び純資産変動計算書!$B$1:$Y$67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連結純資産変動計算書!$B$1:$S$35</definedName>
    <definedName name="_xlnm.Print_Area" localSheetId="0">連結貸借対照表!$C$1:$AB$84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 calcMode="manual"/>
</workbook>
</file>

<file path=xl/calcChain.xml><?xml version="1.0" encoding="utf-8"?>
<calcChain xmlns="http://schemas.openxmlformats.org/spreadsheetml/2006/main">
  <c r="AE81" i="5" l="1"/>
  <c r="AD75" i="5"/>
  <c r="AD71" i="5" s="1"/>
  <c r="AD66" i="5"/>
  <c r="AD60" i="5"/>
  <c r="AD56" i="5"/>
  <c r="AD40" i="5"/>
  <c r="AE20" i="5"/>
  <c r="AD16" i="5"/>
  <c r="AE14" i="5"/>
  <c r="AE29" i="5" s="1"/>
  <c r="AE82" i="5" s="1"/>
  <c r="Q66" i="8"/>
  <c r="Q55" i="8"/>
  <c r="Q52" i="8"/>
  <c r="Q58" i="8" s="1"/>
  <c r="Q44" i="8"/>
  <c r="Q38" i="8"/>
  <c r="Q50" i="8" s="1"/>
  <c r="Q32" i="8"/>
  <c r="Q27" i="8"/>
  <c r="Q22" i="8"/>
  <c r="Q17" i="8"/>
  <c r="U31" i="7"/>
  <c r="U30" i="7"/>
  <c r="U29" i="7"/>
  <c r="U28" i="7"/>
  <c r="U27" i="7"/>
  <c r="U26" i="7"/>
  <c r="W21" i="7"/>
  <c r="V21" i="7"/>
  <c r="V32" i="7" s="1"/>
  <c r="U19" i="7"/>
  <c r="U18" i="7"/>
  <c r="X17" i="7"/>
  <c r="X20" i="7" s="1"/>
  <c r="X32" i="7" s="1"/>
  <c r="X33" i="7" s="1"/>
  <c r="U33" i="7" s="1"/>
  <c r="W17" i="7"/>
  <c r="W20" i="7" s="1"/>
  <c r="W32" i="7" s="1"/>
  <c r="U16" i="7"/>
  <c r="U15" i="7"/>
  <c r="R44" i="6"/>
  <c r="R39" i="6"/>
  <c r="R35" i="6"/>
  <c r="R30" i="6"/>
  <c r="R26" i="6"/>
  <c r="R21" i="6"/>
  <c r="R16" i="6"/>
  <c r="AD59" i="5" l="1"/>
  <c r="AD15" i="5"/>
  <c r="Q16" i="8"/>
  <c r="Q36" i="8" s="1"/>
  <c r="Q59" i="8" s="1"/>
  <c r="Q62" i="8" s="1"/>
  <c r="Q67" i="8" s="1"/>
  <c r="U32" i="7"/>
  <c r="U20" i="7"/>
  <c r="U17" i="7"/>
  <c r="R15" i="6"/>
  <c r="R14" i="6" s="1"/>
  <c r="R38" i="6" s="1"/>
  <c r="R47" i="6" s="1"/>
  <c r="AD14" i="5" l="1"/>
  <c r="AD82" i="5" s="1"/>
</calcChain>
</file>

<file path=xl/sharedStrings.xml><?xml version="1.0" encoding="utf-8"?>
<sst xmlns="http://schemas.openxmlformats.org/spreadsheetml/2006/main" count="692" uniqueCount="376">
  <si>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</si>
  <si>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</si>
  <si>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</si>
  <si>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</si>
  <si>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</si>
  <si>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</si>
  <si>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</si>
  <si>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</si>
  <si>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</si>
  <si>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</si>
  <si>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</si>
  <si>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</si>
  <si>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</si>
  <si>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</si>
  <si>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</si>
  <si>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</si>
  <si>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</si>
  <si>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</si>
  <si>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</si>
  <si>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</si>
  <si>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</si>
  <si>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</si>
  <si>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</si>
  <si>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</si>
  <si>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</si>
  <si>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</si>
  <si>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</si>
  <si>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</si>
  <si>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</si>
  <si>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</si>
  <si>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</si>
  <si>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</si>
  <si>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</si>
  <si>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</si>
  <si>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</si>
  <si>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</si>
  <si>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</si>
  <si>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</si>
  <si>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</si>
  <si>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</si>
  <si>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</si>
  <si>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</si>
  <si>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</si>
  <si>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</si>
  <si>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</si>
  <si>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</si>
  <si>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</si>
  <si>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</si>
  <si>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</si>
  <si>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</si>
  <si>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</si>
  <si>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</si>
  <si>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</si>
  <si>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</si>
  <si>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</si>
  <si>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</si>
  <si>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</si>
  <si>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</si>
  <si>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</si>
  <si>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</si>
  <si>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</si>
  <si>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</si>
  <si>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</si>
  <si>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</si>
  <si>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</si>
  <si>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</si>
  <si>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</si>
  <si>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</si>
  <si>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</si>
  <si>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</si>
  <si>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</si>
  <si>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</si>
  <si>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</si>
  <si>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</si>
  <si>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</si>
  <si>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</si>
  <si>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</si>
  <si>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</si>
  <si>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</si>
  <si>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</si>
  <si>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</si>
  <si>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</si>
  <si>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</si>
  <si>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</si>
  <si>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</si>
  <si>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</si>
  <si>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</si>
  <si>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</si>
  <si>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</si>
  <si>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</si>
  <si>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</si>
  <si>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</si>
  <si>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</si>
  <si>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</si>
  <si>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</si>
  <si>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</si>
  <si>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</si>
  <si>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</si>
  <si>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</si>
  <si>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</si>
  <si>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</si>
  <si>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</si>
  <si>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</si>
  <si>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</si>
  <si>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</si>
  <si>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</si>
  <si>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</si>
  <si>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</si>
  <si>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</si>
  <si>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</si>
  <si>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</si>
  <si>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</si>
  <si>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</si>
  <si>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</si>
  <si>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</si>
  <si>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</si>
  <si>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</si>
  <si>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</si>
  <si>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</si>
  <si>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</si>
  <si>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</si>
  <si>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</si>
  <si>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</si>
  <si>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</si>
  <si>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</si>
  <si>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</si>
  <si>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</si>
  <si>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</si>
  <si>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</si>
  <si>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</si>
  <si>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</si>
  <si>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</si>
  <si>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</si>
  <si>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</si>
  <si>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</si>
  <si>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</si>
  <si>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</si>
  <si>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</si>
  <si>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</si>
  <si>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</si>
  <si>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</si>
  <si>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</si>
  <si>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</si>
  <si>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</si>
  <si>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</si>
  <si>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</si>
  <si>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</si>
  <si>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</si>
  <si>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</si>
  <si>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</si>
  <si>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</si>
  <si>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</si>
  <si>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</si>
  <si>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</si>
  <si>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</si>
  <si>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</si>
  <si>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</si>
  <si>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</si>
  <si>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</si>
  <si>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</si>
  <si>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</si>
  <si>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</si>
  <si>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</si>
  <si>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</si>
  <si>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</si>
  <si>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</si>
  <si>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</si>
  <si>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</si>
  <si>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</si>
  <si>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</si>
  <si>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</si>
  <si>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</si>
  <si>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</si>
  <si>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</si>
  <si>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</si>
  <si>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</si>
  <si>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</si>
  <si>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</si>
  <si>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</si>
  <si>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</si>
  <si>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</si>
  <si>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</si>
  <si>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</si>
  <si>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</si>
  <si>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</si>
  <si>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</si>
  <si>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</si>
  <si>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</si>
  <si>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</si>
  <si>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</si>
  <si>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</si>
  <si>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</si>
  <si>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</si>
  <si>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</si>
  <si>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</si>
  <si>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</si>
  <si>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</si>
  <si>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</si>
  <si>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</si>
  <si>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</si>
  <si>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</si>
  <si>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</si>
  <si>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</si>
  <si>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</si>
  <si>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</si>
  <si>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</si>
  <si>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</si>
  <si>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</si>
  <si>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</si>
  <si>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</si>
  <si>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</si>
  <si>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</si>
  <si>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</si>
  <si>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</si>
  <si>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</si>
  <si>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</si>
  <si>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</si>
  <si>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</si>
  <si>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</si>
  <si>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</si>
  <si>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</si>
  <si>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</si>
  <si>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</si>
  <si>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</si>
  <si>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</si>
  <si>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</si>
  <si>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</si>
  <si>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</si>
  <si>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</si>
  <si>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</si>
  <si>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</si>
  <si>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</si>
  <si>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</si>
  <si>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</si>
  <si>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</si>
  <si>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</si>
  <si>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</si>
  <si>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</si>
  <si>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</si>
  <si>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</si>
  <si>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</si>
  <si>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</si>
  <si>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</si>
  <si>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</si>
  <si>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</si>
  <si>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</si>
  <si>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</si>
  <si>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</si>
  <si>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</si>
  <si>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</si>
  <si>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</si>
  <si>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</si>
  <si>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</si>
  <si>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</si>
  <si>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</si>
  <si>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</si>
  <si>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</si>
  <si>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</si>
  <si>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</si>
  <si>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</si>
  <si>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</si>
  <si>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</si>
  <si>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</si>
  <si>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</si>
  <si>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</si>
  <si>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</si>
  <si>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</si>
  <si>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</si>
  <si>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</si>
  <si>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</si>
  <si>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</si>
  <si>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</si>
  <si>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</si>
  <si>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</si>
  <si>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</si>
  <si>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</si>
  <si>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</si>
  <si>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</si>
  <si>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</si>
  <si>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</si>
  <si>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</si>
  <si>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</si>
  <si>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</si>
  <si>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</si>
  <si>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</si>
  <si>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</si>
  <si>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</si>
  <si>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</si>
  <si>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</si>
  <si>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</si>
  <si>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</si>
  <si>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</si>
  <si>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</si>
  <si>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</si>
  <si>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</si>
  <si>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</si>
  <si>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</si>
  <si>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</si>
  <si>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</si>
  <si>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</si>
  <si>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</si>
  <si>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</si>
  <si>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</si>
  <si>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</si>
  <si>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</si>
  <si>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</si>
  <si>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</si>
  <si>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</si>
  <si>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</si>
  <si>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</si>
  <si>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</si>
  <si>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</si>
  <si>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</si>
  <si>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</si>
  <si>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</si>
  <si>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</si>
  <si>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</si>
  <si>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</si>
  <si>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</si>
  <si>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</si>
  <si>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</si>
  <si>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</si>
  <si>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</si>
  <si>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</si>
  <si>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</si>
  <si>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</si>
  <si>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</si>
  <si>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</si>
  <si>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</si>
  <si>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</si>
  <si>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</si>
  <si>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</si>
  <si>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</si>
  <si>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</si>
  <si>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</si>
  <si>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</si>
  <si>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</si>
  <si>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</si>
  <si>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</si>
  <si>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</si>
  <si>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</si>
  <si>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</si>
  <si>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</si>
  <si>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</si>
  <si>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</si>
  <si>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</si>
  <si>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</si>
  <si>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</si>
  <si>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</si>
  <si>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</si>
  <si>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</si>
  <si>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</si>
  <si>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</si>
  <si>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</si>
  <si>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</si>
  <si>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*会計年度 ： H28</t>
  </si>
  <si>
    <t>*出力帳票選択 ： 財務書類</t>
  </si>
  <si>
    <t>*団体区分 ： 連結</t>
  </si>
  <si>
    <t>*団体／会計コード ：</t>
  </si>
  <si>
    <t>*出力範囲 ： 年次</t>
  </si>
  <si>
    <t>*出力金額単位 ： 千円</t>
  </si>
  <si>
    <t/>
  </si>
  <si>
    <t>（単位：千円）</t>
  </si>
  <si>
    <t>連結行政コスト計算書</t>
  </si>
  <si>
    <t>自　平成２８年４月１日　</t>
    <phoneticPr fontId="11"/>
  </si>
  <si>
    <t>至　平成２９年３月３１日</t>
    <phoneticPr fontId="11"/>
  </si>
  <si>
    <t>※</t>
  </si>
  <si>
    <t>連結純資産変動計算書</t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</si>
  <si>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</si>
  <si>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</si>
  <si>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</si>
  <si>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</si>
  <si>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</si>
  <si>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</si>
  <si>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</si>
  <si>
    <t>連結行政コスト及び純資産変動計算書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</si>
</sst>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72">
      <alignment horizontal="center" vertical="center"/>
    </xf>
  </cellStyleXfs>
  <cellXfs count="43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0" fontId="1" fillId="0" borderId="24" xfId="5" applyFont="1" applyFill="1" applyBorder="1" applyAlignment="1">
      <alignment horizontal="right" vertical="center"/>
    </xf>
    <xf numFmtId="0" fontId="9" fillId="0" borderId="15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10" xfId="8" applyNumberFormat="1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10" applyFont="1" applyFill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38" fontId="9" fillId="0" borderId="39" xfId="0" applyNumberFormat="1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horizontal="center" vertical="center"/>
    </xf>
    <xf numFmtId="176" fontId="1" fillId="0" borderId="60" xfId="0" applyNumberFormat="1" applyFont="1" applyFill="1" applyBorder="1" applyAlignment="1">
      <alignment horizontal="right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38" fontId="9" fillId="0" borderId="47" xfId="0" applyNumberFormat="1" applyFont="1" applyFill="1" applyBorder="1" applyAlignment="1">
      <alignment horizontal="center"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1" xfId="0" applyFont="1" applyFill="1" applyBorder="1" applyAlignment="1">
      <alignment vertical="center"/>
    </xf>
    <xf numFmtId="0" fontId="1" fillId="0" borderId="71" xfId="9" applyFont="1" applyFill="1" applyBorder="1" applyAlignment="1">
      <alignment vertical="center"/>
    </xf>
    <xf numFmtId="0" fontId="1" fillId="0" borderId="71" xfId="9" applyFont="1" applyFill="1" applyBorder="1" applyAlignment="1">
      <alignment horizontal="left" vertical="center"/>
    </xf>
    <xf numFmtId="0" fontId="10" fillId="0" borderId="71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right" vertical="center"/>
    </xf>
    <xf numFmtId="38" fontId="9" fillId="0" borderId="2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right" vertical="center"/>
    </xf>
    <xf numFmtId="38" fontId="9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40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6" fontId="1" fillId="0" borderId="44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1" fillId="0" borderId="42" xfId="0" applyNumberFormat="1" applyFont="1" applyFill="1" applyBorder="1" applyAlignment="1">
      <alignment horizontal="right" vertical="center"/>
    </xf>
    <xf numFmtId="38" fontId="1" fillId="0" borderId="51" xfId="0" applyNumberFormat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43" xfId="0" applyNumberFormat="1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W84"/>
  <sheetViews>
    <sheetView showGridLines="0" tabSelected="1" topLeftCell="C1" zoomScale="85" zoomScaleNormal="85" zoomScaleSheetLayoutView="85" workbookViewId="0"/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49" x14ac:dyDescent="0.15">
      <c r="D1" s="9" t="s">
        <v>354</v>
      </c>
    </row>
    <row r="2" spans="1:49" x14ac:dyDescent="0.15">
      <c r="D2" s="9" t="s">
        <v>355</v>
      </c>
    </row>
    <row r="3" spans="1:49" x14ac:dyDescent="0.15">
      <c r="D3" s="9" t="s">
        <v>356</v>
      </c>
    </row>
    <row r="4" spans="1:49" x14ac:dyDescent="0.15">
      <c r="D4" s="9" t="s">
        <v>357</v>
      </c>
    </row>
    <row r="5" spans="1:49" x14ac:dyDescent="0.15">
      <c r="D5" s="9" t="s">
        <v>358</v>
      </c>
    </row>
    <row r="6" spans="1:49" x14ac:dyDescent="0.15">
      <c r="D6" s="9" t="s">
        <v>359</v>
      </c>
    </row>
    <row r="7" spans="1:49" x14ac:dyDescent="0.15">
      <c r="D7" s="9" t="s">
        <v>360</v>
      </c>
    </row>
    <row r="8" spans="1:49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49" ht="23.25" customHeight="1" x14ac:dyDescent="0.25">
      <c r="C9" s="8"/>
      <c r="D9" s="320" t="s">
        <v>371</v>
      </c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</row>
    <row r="10" spans="1:49" ht="21" customHeight="1" x14ac:dyDescent="0.15">
      <c r="D10" s="321" t="s">
        <v>372</v>
      </c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</row>
    <row r="11" spans="1:49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362</v>
      </c>
      <c r="AB11" s="13"/>
    </row>
    <row r="12" spans="1:49" s="16" customFormat="1" ht="14.25" customHeight="1" thickBot="1" x14ac:dyDescent="0.2">
      <c r="A12" s="15" t="s">
        <v>330</v>
      </c>
      <c r="B12" s="15" t="s">
        <v>331</v>
      </c>
      <c r="D12" s="322" t="s">
        <v>0</v>
      </c>
      <c r="E12" s="323"/>
      <c r="F12" s="323"/>
      <c r="G12" s="323"/>
      <c r="H12" s="323"/>
      <c r="I12" s="323"/>
      <c r="J12" s="323"/>
      <c r="K12" s="324"/>
      <c r="L12" s="324"/>
      <c r="M12" s="324"/>
      <c r="N12" s="324"/>
      <c r="O12" s="324"/>
      <c r="P12" s="325" t="s">
        <v>332</v>
      </c>
      <c r="Q12" s="326"/>
      <c r="R12" s="323" t="s">
        <v>0</v>
      </c>
      <c r="S12" s="323"/>
      <c r="T12" s="323"/>
      <c r="U12" s="323"/>
      <c r="V12" s="323"/>
      <c r="W12" s="323"/>
      <c r="X12" s="323"/>
      <c r="Y12" s="323"/>
      <c r="Z12" s="325" t="s">
        <v>332</v>
      </c>
      <c r="AA12" s="326"/>
    </row>
    <row r="13" spans="1:49" ht="14.65" customHeight="1" x14ac:dyDescent="0.15">
      <c r="D13" s="17" t="s">
        <v>333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334</v>
      </c>
      <c r="S13" s="19"/>
      <c r="T13" s="19"/>
      <c r="U13" s="19"/>
      <c r="V13" s="19"/>
      <c r="W13" s="19"/>
      <c r="X13" s="19"/>
      <c r="Y13" s="18"/>
      <c r="Z13" s="21"/>
      <c r="AA13" s="23"/>
      <c r="AV13" s="319"/>
      <c r="AW13" s="319"/>
    </row>
    <row r="14" spans="1:49" ht="14.65" customHeight="1" x14ac:dyDescent="0.15">
      <c r="A14" s="7" t="s">
        <v>3</v>
      </c>
      <c r="B14" s="7" t="s">
        <v>115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324412909</v>
      </c>
      <c r="Q14" s="26" t="s">
        <v>366</v>
      </c>
      <c r="R14" s="19"/>
      <c r="S14" s="19" t="s">
        <v>116</v>
      </c>
      <c r="T14" s="19"/>
      <c r="U14" s="19"/>
      <c r="V14" s="19"/>
      <c r="W14" s="19"/>
      <c r="X14" s="19"/>
      <c r="Y14" s="18"/>
      <c r="Z14" s="25">
        <v>163753862</v>
      </c>
      <c r="AA14" s="27" t="s">
        <v>366</v>
      </c>
      <c r="AD14" s="9">
        <f>IF(AND(AD15="-",AD56="-",AD59="-"),"-",SUM(AD15,AD56,AD59))</f>
        <v>324412908880</v>
      </c>
      <c r="AE14" s="9">
        <f>IF(COUNTIF(AE15:AE19,"-")=COUNTA(AE15:AE19),"-",SUM(AE15:AE19))</f>
        <v>163753862316</v>
      </c>
      <c r="AV14" s="319"/>
      <c r="AW14" s="319"/>
    </row>
    <row r="15" spans="1:49" ht="14.65" customHeight="1" x14ac:dyDescent="0.15">
      <c r="A15" s="7" t="s">
        <v>5</v>
      </c>
      <c r="B15" s="7" t="s">
        <v>117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306544408</v>
      </c>
      <c r="Q15" s="26"/>
      <c r="R15" s="19"/>
      <c r="S15" s="19"/>
      <c r="T15" s="19" t="s">
        <v>373</v>
      </c>
      <c r="U15" s="19"/>
      <c r="V15" s="19"/>
      <c r="W15" s="19"/>
      <c r="X15" s="19"/>
      <c r="Y15" s="18"/>
      <c r="Z15" s="25">
        <v>124437969</v>
      </c>
      <c r="AA15" s="27"/>
      <c r="AD15" s="9">
        <f>IF(AND(AD16="-",AD40="-",COUNTIF(AD53:AD55,"-")=COUNTA(AD53:AD55)),"-",SUM(AD16,AD40,AD53:AD55))</f>
        <v>306544407691</v>
      </c>
      <c r="AE15" s="9">
        <v>124437969071</v>
      </c>
      <c r="AV15" s="319"/>
      <c r="AW15" s="319"/>
    </row>
    <row r="16" spans="1:49" ht="14.65" customHeight="1" x14ac:dyDescent="0.15">
      <c r="A16" s="7" t="s">
        <v>7</v>
      </c>
      <c r="B16" s="7" t="s">
        <v>118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174432631</v>
      </c>
      <c r="Q16" s="26"/>
      <c r="R16" s="19"/>
      <c r="S16" s="19"/>
      <c r="T16" s="19" t="s">
        <v>119</v>
      </c>
      <c r="U16" s="19"/>
      <c r="V16" s="19"/>
      <c r="W16" s="19"/>
      <c r="X16" s="19"/>
      <c r="Y16" s="18"/>
      <c r="Z16" s="25">
        <v>32069</v>
      </c>
      <c r="AA16" s="27"/>
      <c r="AD16" s="9">
        <f>IF(COUNTIF(AD17:AD39,"-")=COUNTA(AD17:AD39),"-",SUM(AD17:AD39))</f>
        <v>174432630785</v>
      </c>
      <c r="AE16" s="9">
        <v>32069412</v>
      </c>
      <c r="AV16" s="319"/>
      <c r="AW16" s="319"/>
    </row>
    <row r="17" spans="1:49" ht="14.65" customHeight="1" x14ac:dyDescent="0.15">
      <c r="A17" s="7" t="s">
        <v>9</v>
      </c>
      <c r="B17" s="7" t="s">
        <v>120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99519445</v>
      </c>
      <c r="Q17" s="26"/>
      <c r="R17" s="19"/>
      <c r="S17" s="19"/>
      <c r="T17" s="19" t="s">
        <v>121</v>
      </c>
      <c r="U17" s="19"/>
      <c r="V17" s="19"/>
      <c r="W17" s="19"/>
      <c r="X17" s="19"/>
      <c r="Y17" s="18"/>
      <c r="Z17" s="25">
        <v>22626216</v>
      </c>
      <c r="AA17" s="27"/>
      <c r="AD17" s="9">
        <v>99519444531</v>
      </c>
      <c r="AE17" s="9">
        <v>22626216345</v>
      </c>
      <c r="AV17" s="319"/>
      <c r="AW17" s="319"/>
    </row>
    <row r="18" spans="1:49" ht="14.65" customHeight="1" x14ac:dyDescent="0.15">
      <c r="A18" s="7" t="s">
        <v>12</v>
      </c>
      <c r="B18" s="7" t="s">
        <v>122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0</v>
      </c>
      <c r="Q18" s="26"/>
      <c r="R18" s="19"/>
      <c r="S18" s="19"/>
      <c r="T18" s="19" t="s">
        <v>123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  <c r="AV18" s="319"/>
      <c r="AW18" s="319"/>
    </row>
    <row r="19" spans="1:49" ht="14.65" customHeight="1" x14ac:dyDescent="0.15">
      <c r="A19" s="7" t="s">
        <v>14</v>
      </c>
      <c r="B19" s="7" t="s">
        <v>124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352353</v>
      </c>
      <c r="Q19" s="26"/>
      <c r="R19" s="19"/>
      <c r="S19" s="19"/>
      <c r="T19" s="19" t="s">
        <v>44</v>
      </c>
      <c r="U19" s="19"/>
      <c r="V19" s="19"/>
      <c r="W19" s="19"/>
      <c r="X19" s="19"/>
      <c r="Y19" s="18"/>
      <c r="Z19" s="25">
        <v>16657607</v>
      </c>
      <c r="AA19" s="27"/>
      <c r="AD19" s="9">
        <v>352353400</v>
      </c>
      <c r="AE19" s="9">
        <v>16657607488</v>
      </c>
      <c r="AV19" s="319"/>
      <c r="AW19" s="319"/>
    </row>
    <row r="20" spans="1:49" ht="14.65" customHeight="1" x14ac:dyDescent="0.15">
      <c r="A20" s="7" t="s">
        <v>16</v>
      </c>
      <c r="B20" s="7" t="s">
        <v>125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0</v>
      </c>
      <c r="Q20" s="26"/>
      <c r="R20" s="19"/>
      <c r="S20" s="19" t="s">
        <v>126</v>
      </c>
      <c r="T20" s="19"/>
      <c r="U20" s="19"/>
      <c r="V20" s="19"/>
      <c r="W20" s="19"/>
      <c r="X20" s="19"/>
      <c r="Y20" s="18"/>
      <c r="Z20" s="25">
        <v>19065255</v>
      </c>
      <c r="AA20" s="27" t="s">
        <v>366</v>
      </c>
      <c r="AD20" s="9">
        <v>0</v>
      </c>
      <c r="AE20" s="9">
        <f>IF(COUNTIF(AE21:AE28,"-")=COUNTA(AE21:AE28),"-",SUM(AE21:AE28))</f>
        <v>19065254818</v>
      </c>
      <c r="AV20" s="319"/>
      <c r="AW20" s="319"/>
    </row>
    <row r="21" spans="1:49" ht="14.65" customHeight="1" x14ac:dyDescent="0.15">
      <c r="A21" s="7" t="s">
        <v>18</v>
      </c>
      <c r="B21" s="7" t="s">
        <v>127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190650311</v>
      </c>
      <c r="Q21" s="26"/>
      <c r="R21" s="19"/>
      <c r="S21" s="19"/>
      <c r="T21" s="19" t="s">
        <v>374</v>
      </c>
      <c r="U21" s="19"/>
      <c r="V21" s="19"/>
      <c r="W21" s="19"/>
      <c r="X21" s="19"/>
      <c r="Y21" s="18"/>
      <c r="Z21" s="25">
        <v>14609280</v>
      </c>
      <c r="AA21" s="27"/>
      <c r="AD21" s="9">
        <v>190650310950</v>
      </c>
      <c r="AE21" s="9">
        <v>14609279921</v>
      </c>
      <c r="AV21" s="319"/>
      <c r="AW21" s="319"/>
    </row>
    <row r="22" spans="1:49" ht="14.65" customHeight="1" x14ac:dyDescent="0.15">
      <c r="A22" s="7" t="s">
        <v>20</v>
      </c>
      <c r="B22" s="7" t="s">
        <v>128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-118301965</v>
      </c>
      <c r="Q22" s="26"/>
      <c r="R22" s="19"/>
      <c r="S22" s="19"/>
      <c r="T22" s="19" t="s">
        <v>129</v>
      </c>
      <c r="U22" s="19"/>
      <c r="V22" s="19"/>
      <c r="W22" s="19"/>
      <c r="X22" s="19"/>
      <c r="Y22" s="18"/>
      <c r="Z22" s="25">
        <v>1864445</v>
      </c>
      <c r="AA22" s="27"/>
      <c r="AD22" s="9">
        <v>-118301964587</v>
      </c>
      <c r="AE22" s="9">
        <v>1864445496</v>
      </c>
      <c r="AV22" s="319"/>
      <c r="AW22" s="319"/>
    </row>
    <row r="23" spans="1:49" ht="14.65" customHeight="1" x14ac:dyDescent="0.15">
      <c r="A23" s="7" t="s">
        <v>335</v>
      </c>
      <c r="B23" s="7" t="s">
        <v>130</v>
      </c>
      <c r="D23" s="24"/>
      <c r="E23" s="19"/>
      <c r="F23" s="19"/>
      <c r="G23" s="19"/>
      <c r="H23" s="19" t="s">
        <v>22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/>
      <c r="S23" s="19"/>
      <c r="T23" s="19" t="s">
        <v>131</v>
      </c>
      <c r="U23" s="19"/>
      <c r="V23" s="19"/>
      <c r="W23" s="19"/>
      <c r="X23" s="19"/>
      <c r="Y23" s="18"/>
      <c r="Z23" s="25">
        <v>0</v>
      </c>
      <c r="AA23" s="27"/>
      <c r="AD23" s="9">
        <v>0</v>
      </c>
      <c r="AE23" s="9">
        <v>0</v>
      </c>
      <c r="AV23" s="319"/>
      <c r="AW23" s="319"/>
    </row>
    <row r="24" spans="1:49" ht="14.65" customHeight="1" x14ac:dyDescent="0.15">
      <c r="A24" s="7" t="s">
        <v>23</v>
      </c>
      <c r="B24" s="7" t="s">
        <v>132</v>
      </c>
      <c r="D24" s="24"/>
      <c r="E24" s="19"/>
      <c r="F24" s="19"/>
      <c r="G24" s="19"/>
      <c r="H24" s="19" t="s">
        <v>24</v>
      </c>
      <c r="I24" s="19"/>
      <c r="J24" s="19"/>
      <c r="K24" s="18"/>
      <c r="L24" s="18"/>
      <c r="M24" s="18"/>
      <c r="N24" s="18"/>
      <c r="O24" s="18"/>
      <c r="P24" s="25">
        <v>6530953</v>
      </c>
      <c r="Q24" s="26"/>
      <c r="R24" s="18"/>
      <c r="S24" s="19"/>
      <c r="T24" s="19" t="s">
        <v>133</v>
      </c>
      <c r="U24" s="19"/>
      <c r="V24" s="19"/>
      <c r="W24" s="19"/>
      <c r="X24" s="19"/>
      <c r="Y24" s="18"/>
      <c r="Z24" s="25">
        <v>7568</v>
      </c>
      <c r="AA24" s="27"/>
      <c r="AD24" s="9">
        <v>6530952783</v>
      </c>
      <c r="AE24" s="9">
        <v>7567797</v>
      </c>
      <c r="AV24" s="319"/>
      <c r="AW24" s="319"/>
    </row>
    <row r="25" spans="1:49" ht="14.65" customHeight="1" x14ac:dyDescent="0.15">
      <c r="A25" s="7" t="s">
        <v>25</v>
      </c>
      <c r="B25" s="7" t="s">
        <v>134</v>
      </c>
      <c r="D25" s="24"/>
      <c r="E25" s="19"/>
      <c r="F25" s="19"/>
      <c r="G25" s="19"/>
      <c r="H25" s="19" t="s">
        <v>26</v>
      </c>
      <c r="I25" s="19"/>
      <c r="J25" s="19"/>
      <c r="K25" s="18"/>
      <c r="L25" s="18"/>
      <c r="M25" s="18"/>
      <c r="N25" s="18"/>
      <c r="O25" s="18"/>
      <c r="P25" s="25">
        <v>-4478441</v>
      </c>
      <c r="Q25" s="26"/>
      <c r="R25" s="18"/>
      <c r="S25" s="19"/>
      <c r="T25" s="19" t="s">
        <v>135</v>
      </c>
      <c r="U25" s="19"/>
      <c r="V25" s="19"/>
      <c r="W25" s="19"/>
      <c r="X25" s="19"/>
      <c r="Y25" s="18"/>
      <c r="Z25" s="25">
        <v>69456</v>
      </c>
      <c r="AA25" s="27"/>
      <c r="AD25" s="9">
        <v>-4478441055</v>
      </c>
      <c r="AE25" s="9">
        <v>69456185</v>
      </c>
      <c r="AV25" s="319"/>
      <c r="AW25" s="319"/>
    </row>
    <row r="26" spans="1:49" ht="14.65" customHeight="1" x14ac:dyDescent="0.15">
      <c r="A26" s="7" t="s">
        <v>336</v>
      </c>
      <c r="B26" s="7" t="s">
        <v>136</v>
      </c>
      <c r="D26" s="24"/>
      <c r="E26" s="19"/>
      <c r="F26" s="19"/>
      <c r="G26" s="19"/>
      <c r="H26" s="19" t="s">
        <v>27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19"/>
      <c r="S26" s="19"/>
      <c r="T26" s="19" t="s">
        <v>137</v>
      </c>
      <c r="U26" s="19"/>
      <c r="V26" s="19"/>
      <c r="W26" s="19"/>
      <c r="X26" s="19"/>
      <c r="Y26" s="18"/>
      <c r="Z26" s="25">
        <v>1687430</v>
      </c>
      <c r="AA26" s="27"/>
      <c r="AD26" s="9">
        <v>0</v>
      </c>
      <c r="AE26" s="9">
        <v>1687430088</v>
      </c>
      <c r="AV26" s="319"/>
      <c r="AW26" s="319"/>
    </row>
    <row r="27" spans="1:49" ht="14.65" customHeight="1" x14ac:dyDescent="0.15">
      <c r="A27" s="7" t="s">
        <v>28</v>
      </c>
      <c r="B27" s="7" t="s">
        <v>138</v>
      </c>
      <c r="D27" s="24"/>
      <c r="E27" s="19"/>
      <c r="F27" s="19"/>
      <c r="G27" s="19"/>
      <c r="H27" s="19" t="s">
        <v>29</v>
      </c>
      <c r="I27" s="28"/>
      <c r="J27" s="28"/>
      <c r="K27" s="29"/>
      <c r="L27" s="29"/>
      <c r="M27" s="29"/>
      <c r="N27" s="29"/>
      <c r="O27" s="29"/>
      <c r="P27" s="25">
        <v>16590</v>
      </c>
      <c r="Q27" s="26"/>
      <c r="R27" s="19"/>
      <c r="S27" s="19"/>
      <c r="T27" s="19" t="s">
        <v>139</v>
      </c>
      <c r="U27" s="19"/>
      <c r="V27" s="19"/>
      <c r="W27" s="19"/>
      <c r="X27" s="19"/>
      <c r="Y27" s="18"/>
      <c r="Z27" s="25">
        <v>477116</v>
      </c>
      <c r="AA27" s="27"/>
      <c r="AD27" s="9">
        <v>16590000</v>
      </c>
      <c r="AE27" s="9">
        <v>477115918</v>
      </c>
      <c r="AV27" s="319"/>
      <c r="AW27" s="319"/>
    </row>
    <row r="28" spans="1:49" ht="14.65" customHeight="1" x14ac:dyDescent="0.15">
      <c r="A28" s="7" t="s">
        <v>30</v>
      </c>
      <c r="B28" s="7" t="s">
        <v>140</v>
      </c>
      <c r="D28" s="24"/>
      <c r="E28" s="19"/>
      <c r="F28" s="19"/>
      <c r="G28" s="19"/>
      <c r="H28" s="19" t="s">
        <v>31</v>
      </c>
      <c r="I28" s="28"/>
      <c r="J28" s="28"/>
      <c r="K28" s="29"/>
      <c r="L28" s="29"/>
      <c r="M28" s="29"/>
      <c r="N28" s="29"/>
      <c r="O28" s="29"/>
      <c r="P28" s="25">
        <v>-16590</v>
      </c>
      <c r="Q28" s="26"/>
      <c r="R28" s="19"/>
      <c r="S28" s="19"/>
      <c r="T28" s="19" t="s">
        <v>44</v>
      </c>
      <c r="U28" s="19"/>
      <c r="V28" s="19"/>
      <c r="W28" s="19"/>
      <c r="X28" s="19"/>
      <c r="Y28" s="18"/>
      <c r="Z28" s="25">
        <v>349959</v>
      </c>
      <c r="AA28" s="27"/>
      <c r="AD28" s="9">
        <v>-16589999</v>
      </c>
      <c r="AE28" s="9">
        <v>349959413</v>
      </c>
      <c r="AV28" s="319"/>
      <c r="AW28" s="319"/>
    </row>
    <row r="29" spans="1:49" ht="14.65" customHeight="1" x14ac:dyDescent="0.15">
      <c r="A29" s="7" t="s">
        <v>337</v>
      </c>
      <c r="B29" s="7" t="s">
        <v>113</v>
      </c>
      <c r="D29" s="24"/>
      <c r="E29" s="19"/>
      <c r="F29" s="19"/>
      <c r="G29" s="19"/>
      <c r="H29" s="19" t="s">
        <v>32</v>
      </c>
      <c r="I29" s="28"/>
      <c r="J29" s="28"/>
      <c r="K29" s="29"/>
      <c r="L29" s="29"/>
      <c r="M29" s="29"/>
      <c r="N29" s="29"/>
      <c r="O29" s="29"/>
      <c r="P29" s="25">
        <v>0</v>
      </c>
      <c r="Q29" s="26"/>
      <c r="R29" s="327" t="s">
        <v>114</v>
      </c>
      <c r="S29" s="328"/>
      <c r="T29" s="328"/>
      <c r="U29" s="328"/>
      <c r="V29" s="328"/>
      <c r="W29" s="328"/>
      <c r="X29" s="328"/>
      <c r="Y29" s="328"/>
      <c r="Z29" s="30">
        <v>182819117</v>
      </c>
      <c r="AA29" s="31"/>
      <c r="AD29" s="9">
        <v>0</v>
      </c>
      <c r="AE29" s="9">
        <f>IF(AND(AE14="-",AE20="-"),"-",SUM(AE14,AE20))</f>
        <v>182819117134</v>
      </c>
      <c r="AV29" s="319"/>
      <c r="AW29" s="319"/>
    </row>
    <row r="30" spans="1:49" ht="14.65" customHeight="1" x14ac:dyDescent="0.15">
      <c r="A30" s="7" t="s">
        <v>33</v>
      </c>
      <c r="D30" s="24"/>
      <c r="E30" s="19"/>
      <c r="F30" s="19"/>
      <c r="G30" s="19"/>
      <c r="H30" s="19" t="s">
        <v>34</v>
      </c>
      <c r="I30" s="28"/>
      <c r="J30" s="28"/>
      <c r="K30" s="29"/>
      <c r="L30" s="29"/>
      <c r="M30" s="29"/>
      <c r="N30" s="29"/>
      <c r="O30" s="29"/>
      <c r="P30" s="25">
        <v>3375</v>
      </c>
      <c r="Q30" s="26"/>
      <c r="R30" s="19" t="s">
        <v>338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3375000</v>
      </c>
      <c r="AV30" s="319"/>
      <c r="AW30" s="319"/>
    </row>
    <row r="31" spans="1:49" ht="14.65" customHeight="1" x14ac:dyDescent="0.15">
      <c r="A31" s="7" t="s">
        <v>35</v>
      </c>
      <c r="B31" s="7" t="s">
        <v>143</v>
      </c>
      <c r="D31" s="24"/>
      <c r="E31" s="19"/>
      <c r="F31" s="19"/>
      <c r="G31" s="19"/>
      <c r="H31" s="19" t="s">
        <v>36</v>
      </c>
      <c r="I31" s="28"/>
      <c r="J31" s="28"/>
      <c r="K31" s="29"/>
      <c r="L31" s="29"/>
      <c r="M31" s="29"/>
      <c r="N31" s="29"/>
      <c r="O31" s="29"/>
      <c r="P31" s="25">
        <v>-1519</v>
      </c>
      <c r="Q31" s="26"/>
      <c r="R31" s="19"/>
      <c r="S31" s="19" t="s">
        <v>144</v>
      </c>
      <c r="T31" s="19"/>
      <c r="U31" s="19"/>
      <c r="V31" s="19"/>
      <c r="W31" s="19"/>
      <c r="X31" s="19"/>
      <c r="Y31" s="18"/>
      <c r="Z31" s="25">
        <v>331773479</v>
      </c>
      <c r="AA31" s="27"/>
      <c r="AD31" s="9">
        <v>-1518750</v>
      </c>
      <c r="AE31" s="9">
        <v>331773479278</v>
      </c>
      <c r="AV31" s="319"/>
      <c r="AW31" s="319"/>
    </row>
    <row r="32" spans="1:49" ht="14.65" customHeight="1" x14ac:dyDescent="0.15">
      <c r="A32" s="7" t="s">
        <v>339</v>
      </c>
      <c r="B32" s="7" t="s">
        <v>145</v>
      </c>
      <c r="D32" s="24"/>
      <c r="E32" s="19"/>
      <c r="F32" s="19"/>
      <c r="G32" s="19"/>
      <c r="H32" s="19" t="s">
        <v>37</v>
      </c>
      <c r="I32" s="28"/>
      <c r="J32" s="28"/>
      <c r="K32" s="29"/>
      <c r="L32" s="29"/>
      <c r="M32" s="29"/>
      <c r="N32" s="29"/>
      <c r="O32" s="29"/>
      <c r="P32" s="25">
        <v>0</v>
      </c>
      <c r="Q32" s="26"/>
      <c r="R32" s="19"/>
      <c r="S32" s="18" t="s">
        <v>146</v>
      </c>
      <c r="T32" s="19"/>
      <c r="U32" s="19"/>
      <c r="V32" s="19"/>
      <c r="W32" s="19"/>
      <c r="X32" s="19"/>
      <c r="Y32" s="18"/>
      <c r="Z32" s="25">
        <v>-169071170</v>
      </c>
      <c r="AA32" s="27"/>
      <c r="AD32" s="9">
        <v>0</v>
      </c>
      <c r="AE32" s="9">
        <v>-169071170039</v>
      </c>
      <c r="AV32" s="319"/>
      <c r="AW32" s="319"/>
    </row>
    <row r="33" spans="1:49" ht="14.65" customHeight="1" x14ac:dyDescent="0.15">
      <c r="A33" s="7" t="s">
        <v>38</v>
      </c>
      <c r="B33" s="7" t="s">
        <v>147</v>
      </c>
      <c r="D33" s="24"/>
      <c r="E33" s="19"/>
      <c r="F33" s="19"/>
      <c r="G33" s="19"/>
      <c r="H33" s="19" t="s">
        <v>39</v>
      </c>
      <c r="I33" s="28"/>
      <c r="J33" s="28"/>
      <c r="K33" s="29"/>
      <c r="L33" s="29"/>
      <c r="M33" s="29"/>
      <c r="N33" s="29"/>
      <c r="O33" s="29"/>
      <c r="P33" s="25">
        <v>0</v>
      </c>
      <c r="Q33" s="26"/>
      <c r="R33" s="19"/>
      <c r="S33" s="19" t="s">
        <v>148</v>
      </c>
      <c r="T33" s="19"/>
      <c r="U33" s="19"/>
      <c r="V33" s="19"/>
      <c r="W33" s="19"/>
      <c r="X33" s="19"/>
      <c r="Y33" s="18"/>
      <c r="Z33" s="25">
        <v>1903784</v>
      </c>
      <c r="AA33" s="27"/>
      <c r="AD33" s="9">
        <v>0</v>
      </c>
      <c r="AE33" s="9">
        <v>1903783709</v>
      </c>
      <c r="AV33" s="319"/>
      <c r="AW33" s="319"/>
    </row>
    <row r="34" spans="1:49" ht="14.65" customHeight="1" x14ac:dyDescent="0.15">
      <c r="A34" s="7" t="s">
        <v>40</v>
      </c>
      <c r="D34" s="24"/>
      <c r="E34" s="19"/>
      <c r="F34" s="19"/>
      <c r="G34" s="19"/>
      <c r="H34" s="19" t="s">
        <v>41</v>
      </c>
      <c r="I34" s="28"/>
      <c r="J34" s="28"/>
      <c r="K34" s="29"/>
      <c r="L34" s="29"/>
      <c r="M34" s="29"/>
      <c r="N34" s="29"/>
      <c r="O34" s="29"/>
      <c r="P34" s="25">
        <v>0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0</v>
      </c>
      <c r="AV34" s="319"/>
      <c r="AW34" s="319"/>
    </row>
    <row r="35" spans="1:49" ht="14.65" customHeight="1" x14ac:dyDescent="0.15">
      <c r="A35" s="7" t="s">
        <v>340</v>
      </c>
      <c r="D35" s="24"/>
      <c r="E35" s="19"/>
      <c r="F35" s="19"/>
      <c r="G35" s="19"/>
      <c r="H35" s="19" t="s">
        <v>42</v>
      </c>
      <c r="I35" s="28"/>
      <c r="J35" s="28"/>
      <c r="K35" s="29"/>
      <c r="L35" s="29"/>
      <c r="M35" s="29"/>
      <c r="N35" s="29"/>
      <c r="O35" s="29"/>
      <c r="P35" s="25">
        <v>0</v>
      </c>
      <c r="Q35" s="26"/>
      <c r="R35" s="24"/>
      <c r="S35" s="19"/>
      <c r="T35" s="19"/>
      <c r="U35" s="19"/>
      <c r="V35" s="19"/>
      <c r="W35" s="19"/>
      <c r="X35" s="19"/>
      <c r="Y35" s="18"/>
      <c r="Z35" s="25"/>
      <c r="AA35" s="35"/>
      <c r="AD35" s="9">
        <v>0</v>
      </c>
      <c r="AV35" s="319"/>
      <c r="AW35" s="319"/>
    </row>
    <row r="36" spans="1:49" ht="14.65" customHeight="1" x14ac:dyDescent="0.15">
      <c r="A36" s="7" t="s">
        <v>43</v>
      </c>
      <c r="D36" s="24"/>
      <c r="E36" s="19"/>
      <c r="F36" s="19"/>
      <c r="G36" s="19"/>
      <c r="H36" s="19" t="s">
        <v>44</v>
      </c>
      <c r="I36" s="19"/>
      <c r="J36" s="19"/>
      <c r="K36" s="18"/>
      <c r="L36" s="18"/>
      <c r="M36" s="18"/>
      <c r="N36" s="18"/>
      <c r="O36" s="18"/>
      <c r="P36" s="25">
        <v>70256</v>
      </c>
      <c r="Q36" s="26"/>
      <c r="R36" s="329"/>
      <c r="S36" s="330"/>
      <c r="T36" s="330"/>
      <c r="U36" s="330"/>
      <c r="V36" s="330"/>
      <c r="W36" s="330"/>
      <c r="X36" s="330"/>
      <c r="Y36" s="330"/>
      <c r="Z36" s="25"/>
      <c r="AA36" s="27"/>
      <c r="AD36" s="9">
        <v>70256160</v>
      </c>
      <c r="AV36" s="319"/>
      <c r="AW36" s="319"/>
    </row>
    <row r="37" spans="1:49" ht="14.65" customHeight="1" x14ac:dyDescent="0.15">
      <c r="A37" s="7" t="s">
        <v>45</v>
      </c>
      <c r="D37" s="24"/>
      <c r="E37" s="19"/>
      <c r="F37" s="19"/>
      <c r="G37" s="19"/>
      <c r="H37" s="19" t="s">
        <v>46</v>
      </c>
      <c r="I37" s="19"/>
      <c r="J37" s="19"/>
      <c r="K37" s="18"/>
      <c r="L37" s="18"/>
      <c r="M37" s="18"/>
      <c r="N37" s="18"/>
      <c r="O37" s="18"/>
      <c r="P37" s="25">
        <v>-26477</v>
      </c>
      <c r="Q37" s="26"/>
      <c r="R37" s="24"/>
      <c r="S37" s="32"/>
      <c r="T37" s="32"/>
      <c r="U37" s="32"/>
      <c r="V37" s="32"/>
      <c r="W37" s="32"/>
      <c r="X37" s="32"/>
      <c r="Y37" s="32"/>
      <c r="Z37" s="33"/>
      <c r="AA37" s="36"/>
      <c r="AD37" s="9">
        <v>-26477388</v>
      </c>
      <c r="AV37" s="319"/>
      <c r="AW37" s="319"/>
    </row>
    <row r="38" spans="1:49" ht="14.65" customHeight="1" x14ac:dyDescent="0.15">
      <c r="A38" s="7" t="s">
        <v>341</v>
      </c>
      <c r="D38" s="24"/>
      <c r="E38" s="19"/>
      <c r="F38" s="19"/>
      <c r="G38" s="19"/>
      <c r="H38" s="19" t="s">
        <v>47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19"/>
      <c r="S38" s="32"/>
      <c r="T38" s="32"/>
      <c r="U38" s="32"/>
      <c r="V38" s="32"/>
      <c r="W38" s="32"/>
      <c r="X38" s="32"/>
      <c r="Y38" s="32"/>
      <c r="Z38" s="33"/>
      <c r="AA38" s="36"/>
      <c r="AD38" s="9">
        <v>0</v>
      </c>
      <c r="AV38" s="319"/>
      <c r="AW38" s="319"/>
    </row>
    <row r="39" spans="1:49" ht="14.65" customHeight="1" x14ac:dyDescent="0.15">
      <c r="A39" s="7" t="s">
        <v>48</v>
      </c>
      <c r="D39" s="24"/>
      <c r="E39" s="19"/>
      <c r="F39" s="19"/>
      <c r="G39" s="19"/>
      <c r="H39" s="19" t="s">
        <v>49</v>
      </c>
      <c r="I39" s="19"/>
      <c r="J39" s="19"/>
      <c r="K39" s="18"/>
      <c r="L39" s="18"/>
      <c r="M39" s="18"/>
      <c r="N39" s="18"/>
      <c r="O39" s="18"/>
      <c r="P39" s="25">
        <v>114340</v>
      </c>
      <c r="Q39" s="26"/>
      <c r="R39" s="19"/>
      <c r="S39" s="19"/>
      <c r="T39" s="19"/>
      <c r="U39" s="19"/>
      <c r="V39" s="19"/>
      <c r="W39" s="19"/>
      <c r="X39" s="19"/>
      <c r="Y39" s="18"/>
      <c r="Z39" s="25"/>
      <c r="AA39" s="35"/>
      <c r="AD39" s="9">
        <v>114339740</v>
      </c>
      <c r="AV39" s="319"/>
      <c r="AW39" s="319"/>
    </row>
    <row r="40" spans="1:49" ht="14.65" customHeight="1" x14ac:dyDescent="0.15">
      <c r="A40" s="7" t="s">
        <v>50</v>
      </c>
      <c r="D40" s="24"/>
      <c r="E40" s="19"/>
      <c r="F40" s="19"/>
      <c r="G40" s="19" t="s">
        <v>51</v>
      </c>
      <c r="H40" s="19"/>
      <c r="I40" s="19"/>
      <c r="J40" s="19"/>
      <c r="K40" s="18"/>
      <c r="L40" s="18"/>
      <c r="M40" s="18"/>
      <c r="N40" s="18"/>
      <c r="O40" s="18"/>
      <c r="P40" s="25">
        <v>123020444</v>
      </c>
      <c r="Q40" s="26"/>
      <c r="R40" s="19"/>
      <c r="S40" s="18"/>
      <c r="T40" s="19"/>
      <c r="U40" s="19"/>
      <c r="V40" s="19"/>
      <c r="W40" s="19"/>
      <c r="X40" s="19"/>
      <c r="Y40" s="18"/>
      <c r="Z40" s="25"/>
      <c r="AA40" s="35"/>
      <c r="AD40" s="9">
        <f>IF(COUNTIF(AD41:AD52,"-")=COUNTA(AD41:AD52),"-",SUM(AD41:AD52))</f>
        <v>123020444066</v>
      </c>
      <c r="AV40" s="319"/>
      <c r="AW40" s="319"/>
    </row>
    <row r="41" spans="1:49" ht="14.65" customHeight="1" x14ac:dyDescent="0.15">
      <c r="A41" s="7" t="s">
        <v>52</v>
      </c>
      <c r="D41" s="24"/>
      <c r="E41" s="19"/>
      <c r="F41" s="19"/>
      <c r="G41" s="19"/>
      <c r="H41" s="19" t="s">
        <v>10</v>
      </c>
      <c r="I41" s="19"/>
      <c r="J41" s="19"/>
      <c r="K41" s="18"/>
      <c r="L41" s="18"/>
      <c r="M41" s="18"/>
      <c r="N41" s="18"/>
      <c r="O41" s="18"/>
      <c r="P41" s="25">
        <v>44644258</v>
      </c>
      <c r="Q41" s="26"/>
      <c r="R41" s="17"/>
      <c r="S41" s="18"/>
      <c r="T41" s="18"/>
      <c r="U41" s="18"/>
      <c r="V41" s="18"/>
      <c r="W41" s="18"/>
      <c r="X41" s="18"/>
      <c r="Y41" s="37"/>
      <c r="Z41" s="25"/>
      <c r="AA41" s="35"/>
      <c r="AD41" s="9">
        <v>44644258210</v>
      </c>
      <c r="AV41" s="319"/>
      <c r="AW41" s="319"/>
    </row>
    <row r="42" spans="1:49" ht="14.65" customHeight="1" x14ac:dyDescent="0.15">
      <c r="A42" s="7" t="s">
        <v>53</v>
      </c>
      <c r="D42" s="24"/>
      <c r="E42" s="19"/>
      <c r="F42" s="19"/>
      <c r="G42" s="19"/>
      <c r="H42" s="19" t="s">
        <v>13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18"/>
      <c r="S42" s="18"/>
      <c r="T42" s="18"/>
      <c r="U42" s="18"/>
      <c r="V42" s="18"/>
      <c r="W42" s="18"/>
      <c r="X42" s="18"/>
      <c r="Y42" s="18"/>
      <c r="Z42" s="25"/>
      <c r="AA42" s="35"/>
      <c r="AD42" s="9">
        <v>0</v>
      </c>
      <c r="AV42" s="319"/>
      <c r="AW42" s="319"/>
    </row>
    <row r="43" spans="1:49" ht="14.65" customHeight="1" x14ac:dyDescent="0.15">
      <c r="A43" s="7" t="s">
        <v>54</v>
      </c>
      <c r="D43" s="24"/>
      <c r="E43" s="19"/>
      <c r="F43" s="19"/>
      <c r="G43" s="19"/>
      <c r="H43" s="19" t="s">
        <v>19</v>
      </c>
      <c r="I43" s="19"/>
      <c r="J43" s="19"/>
      <c r="K43" s="18"/>
      <c r="L43" s="18"/>
      <c r="M43" s="18"/>
      <c r="N43" s="18"/>
      <c r="O43" s="18"/>
      <c r="P43" s="25">
        <v>3420373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3420372646</v>
      </c>
      <c r="AV43" s="319"/>
      <c r="AW43" s="319"/>
    </row>
    <row r="44" spans="1:49" ht="14.65" customHeight="1" x14ac:dyDescent="0.15">
      <c r="A44" s="7" t="s">
        <v>55</v>
      </c>
      <c r="D44" s="24"/>
      <c r="E44" s="19"/>
      <c r="F44" s="19"/>
      <c r="G44" s="19"/>
      <c r="H44" s="19" t="s">
        <v>21</v>
      </c>
      <c r="I44" s="19"/>
      <c r="J44" s="19"/>
      <c r="K44" s="18"/>
      <c r="L44" s="18"/>
      <c r="M44" s="18"/>
      <c r="N44" s="18"/>
      <c r="O44" s="18"/>
      <c r="P44" s="25">
        <v>-2034335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-2034335449</v>
      </c>
      <c r="AV44" s="319"/>
      <c r="AW44" s="319"/>
    </row>
    <row r="45" spans="1:49" ht="14.65" customHeight="1" x14ac:dyDescent="0.15">
      <c r="A45" s="7" t="s">
        <v>56</v>
      </c>
      <c r="D45" s="24"/>
      <c r="E45" s="19"/>
      <c r="F45" s="19"/>
      <c r="G45" s="19"/>
      <c r="H45" s="19" t="s">
        <v>22</v>
      </c>
      <c r="I45" s="19"/>
      <c r="J45" s="19"/>
      <c r="K45" s="18"/>
      <c r="L45" s="18"/>
      <c r="M45" s="18"/>
      <c r="N45" s="18"/>
      <c r="O45" s="18"/>
      <c r="P45" s="25">
        <v>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0</v>
      </c>
      <c r="AV45" s="319"/>
      <c r="AW45" s="319"/>
    </row>
    <row r="46" spans="1:49" ht="14.65" customHeight="1" x14ac:dyDescent="0.15">
      <c r="A46" s="7" t="s">
        <v>57</v>
      </c>
      <c r="D46" s="24"/>
      <c r="E46" s="19"/>
      <c r="F46" s="19"/>
      <c r="G46" s="19"/>
      <c r="H46" s="19" t="s">
        <v>24</v>
      </c>
      <c r="I46" s="19"/>
      <c r="J46" s="19"/>
      <c r="K46" s="18"/>
      <c r="L46" s="18"/>
      <c r="M46" s="18"/>
      <c r="N46" s="18"/>
      <c r="O46" s="18"/>
      <c r="P46" s="25">
        <v>171826398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171826398403</v>
      </c>
      <c r="AV46" s="319"/>
      <c r="AW46" s="319"/>
    </row>
    <row r="47" spans="1:49" ht="14.65" customHeight="1" x14ac:dyDescent="0.15">
      <c r="A47" s="7" t="s">
        <v>58</v>
      </c>
      <c r="D47" s="24"/>
      <c r="E47" s="19"/>
      <c r="F47" s="19"/>
      <c r="G47" s="19"/>
      <c r="H47" s="19" t="s">
        <v>26</v>
      </c>
      <c r="I47" s="19"/>
      <c r="J47" s="19"/>
      <c r="K47" s="18"/>
      <c r="L47" s="18"/>
      <c r="M47" s="18"/>
      <c r="N47" s="18"/>
      <c r="O47" s="18"/>
      <c r="P47" s="25">
        <v>-96611996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-96611995667</v>
      </c>
      <c r="AV47" s="319"/>
      <c r="AW47" s="319"/>
    </row>
    <row r="48" spans="1:49" ht="14.65" customHeight="1" x14ac:dyDescent="0.15">
      <c r="A48" s="7" t="s">
        <v>59</v>
      </c>
      <c r="D48" s="24"/>
      <c r="E48" s="19"/>
      <c r="F48" s="19"/>
      <c r="G48" s="19"/>
      <c r="H48" s="19" t="s">
        <v>27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V48" s="319"/>
      <c r="AW48" s="319"/>
    </row>
    <row r="49" spans="1:49" ht="14.65" customHeight="1" x14ac:dyDescent="0.15">
      <c r="A49" s="7" t="s">
        <v>60</v>
      </c>
      <c r="D49" s="24"/>
      <c r="E49" s="19"/>
      <c r="F49" s="19"/>
      <c r="G49" s="19"/>
      <c r="H49" s="19" t="s">
        <v>44</v>
      </c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0</v>
      </c>
      <c r="AV49" s="319"/>
      <c r="AW49" s="319"/>
    </row>
    <row r="50" spans="1:49" ht="14.65" customHeight="1" x14ac:dyDescent="0.15">
      <c r="A50" s="7" t="s">
        <v>61</v>
      </c>
      <c r="D50" s="24"/>
      <c r="E50" s="19"/>
      <c r="F50" s="19"/>
      <c r="G50" s="19"/>
      <c r="H50" s="19" t="s">
        <v>46</v>
      </c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  <c r="AV50" s="319"/>
      <c r="AW50" s="319"/>
    </row>
    <row r="51" spans="1:49" ht="14.65" customHeight="1" x14ac:dyDescent="0.15">
      <c r="A51" s="7" t="s">
        <v>62</v>
      </c>
      <c r="D51" s="24"/>
      <c r="E51" s="19"/>
      <c r="F51" s="19"/>
      <c r="G51" s="19"/>
      <c r="H51" s="19" t="s">
        <v>47</v>
      </c>
      <c r="I51" s="19"/>
      <c r="J51" s="19"/>
      <c r="K51" s="18"/>
      <c r="L51" s="18"/>
      <c r="M51" s="18"/>
      <c r="N51" s="18"/>
      <c r="O51" s="18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0</v>
      </c>
      <c r="AV51" s="319"/>
      <c r="AW51" s="319"/>
    </row>
    <row r="52" spans="1:49" ht="14.65" customHeight="1" x14ac:dyDescent="0.15">
      <c r="A52" s="7" t="s">
        <v>63</v>
      </c>
      <c r="D52" s="24"/>
      <c r="E52" s="19"/>
      <c r="F52" s="19"/>
      <c r="G52" s="19"/>
      <c r="H52" s="19" t="s">
        <v>49</v>
      </c>
      <c r="I52" s="19"/>
      <c r="J52" s="19"/>
      <c r="K52" s="18"/>
      <c r="L52" s="18"/>
      <c r="M52" s="18"/>
      <c r="N52" s="18"/>
      <c r="O52" s="18"/>
      <c r="P52" s="25">
        <v>1775746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1775745923</v>
      </c>
      <c r="AV52" s="319"/>
      <c r="AW52" s="319"/>
    </row>
    <row r="53" spans="1:49" ht="14.65" customHeight="1" x14ac:dyDescent="0.15">
      <c r="A53" s="7" t="s">
        <v>64</v>
      </c>
      <c r="D53" s="24"/>
      <c r="E53" s="19"/>
      <c r="F53" s="19"/>
      <c r="G53" s="19" t="s">
        <v>65</v>
      </c>
      <c r="H53" s="28"/>
      <c r="I53" s="28"/>
      <c r="J53" s="28"/>
      <c r="K53" s="29"/>
      <c r="L53" s="29"/>
      <c r="M53" s="29"/>
      <c r="N53" s="29"/>
      <c r="O53" s="29"/>
      <c r="P53" s="25">
        <v>21502413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21502413162</v>
      </c>
      <c r="AV53" s="319"/>
      <c r="AW53" s="319"/>
    </row>
    <row r="54" spans="1:49" ht="14.65" customHeight="1" x14ac:dyDescent="0.15">
      <c r="A54" s="7" t="s">
        <v>66</v>
      </c>
      <c r="D54" s="24"/>
      <c r="E54" s="19"/>
      <c r="F54" s="19"/>
      <c r="G54" s="19" t="s">
        <v>67</v>
      </c>
      <c r="H54" s="28"/>
      <c r="I54" s="28"/>
      <c r="J54" s="28"/>
      <c r="K54" s="29"/>
      <c r="L54" s="29"/>
      <c r="M54" s="29"/>
      <c r="N54" s="29"/>
      <c r="O54" s="29"/>
      <c r="P54" s="25">
        <v>-12411080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-12411080322</v>
      </c>
      <c r="AV54" s="319"/>
      <c r="AW54" s="319"/>
    </row>
    <row r="55" spans="1:49" ht="14.65" customHeight="1" x14ac:dyDescent="0.15">
      <c r="A55" s="7">
        <v>1305000</v>
      </c>
      <c r="D55" s="24"/>
      <c r="E55" s="19"/>
      <c r="F55" s="19"/>
      <c r="G55" s="19" t="s">
        <v>68</v>
      </c>
      <c r="H55" s="28"/>
      <c r="I55" s="28"/>
      <c r="J55" s="28"/>
      <c r="K55" s="29"/>
      <c r="L55" s="29"/>
      <c r="M55" s="29"/>
      <c r="N55" s="29"/>
      <c r="O55" s="29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  <c r="AV55" s="319"/>
      <c r="AW55" s="319"/>
    </row>
    <row r="56" spans="1:49" ht="14.65" customHeight="1" x14ac:dyDescent="0.15">
      <c r="A56" s="7" t="s">
        <v>69</v>
      </c>
      <c r="D56" s="24"/>
      <c r="E56" s="19"/>
      <c r="F56" s="19" t="s">
        <v>70</v>
      </c>
      <c r="G56" s="19"/>
      <c r="H56" s="28"/>
      <c r="I56" s="28"/>
      <c r="J56" s="28"/>
      <c r="K56" s="29"/>
      <c r="L56" s="29"/>
      <c r="M56" s="29"/>
      <c r="N56" s="29"/>
      <c r="O56" s="29"/>
      <c r="P56" s="25">
        <v>5378711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5378711206</v>
      </c>
      <c r="AV56" s="319"/>
      <c r="AW56" s="319"/>
    </row>
    <row r="57" spans="1:49" ht="14.65" customHeight="1" x14ac:dyDescent="0.15">
      <c r="A57" s="7" t="s">
        <v>71</v>
      </c>
      <c r="D57" s="24"/>
      <c r="E57" s="19"/>
      <c r="F57" s="19"/>
      <c r="G57" s="19" t="s">
        <v>72</v>
      </c>
      <c r="H57" s="19"/>
      <c r="I57" s="19"/>
      <c r="J57" s="19"/>
      <c r="K57" s="18"/>
      <c r="L57" s="18"/>
      <c r="M57" s="18"/>
      <c r="N57" s="18"/>
      <c r="O57" s="18"/>
      <c r="P57" s="25">
        <v>119007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119007087</v>
      </c>
      <c r="AV57" s="319"/>
      <c r="AW57" s="319"/>
    </row>
    <row r="58" spans="1:49" ht="14.65" customHeight="1" x14ac:dyDescent="0.15">
      <c r="A58" s="7" t="s">
        <v>73</v>
      </c>
      <c r="D58" s="24"/>
      <c r="E58" s="19"/>
      <c r="F58" s="19"/>
      <c r="G58" s="19" t="s">
        <v>44</v>
      </c>
      <c r="H58" s="19"/>
      <c r="I58" s="19"/>
      <c r="J58" s="19"/>
      <c r="K58" s="18"/>
      <c r="L58" s="18"/>
      <c r="M58" s="18"/>
      <c r="N58" s="18"/>
      <c r="O58" s="18"/>
      <c r="P58" s="25">
        <v>5259704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5259704119</v>
      </c>
      <c r="AV58" s="319"/>
      <c r="AW58" s="319"/>
    </row>
    <row r="59" spans="1:49" ht="14.65" customHeight="1" x14ac:dyDescent="0.15">
      <c r="A59" s="7" t="s">
        <v>74</v>
      </c>
      <c r="D59" s="24"/>
      <c r="E59" s="19"/>
      <c r="F59" s="19" t="s">
        <v>75</v>
      </c>
      <c r="G59" s="19"/>
      <c r="H59" s="19"/>
      <c r="I59" s="19"/>
      <c r="J59" s="19"/>
      <c r="K59" s="19"/>
      <c r="L59" s="18"/>
      <c r="M59" s="18"/>
      <c r="N59" s="18"/>
      <c r="O59" s="18"/>
      <c r="P59" s="25">
        <v>12489790</v>
      </c>
      <c r="Q59" s="26" t="s">
        <v>366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IF(COUNTIF(AD60:AD70,"-")=COUNTA(AD60:AD70),"-",SUM(AD60,AD64:AD66,AD69:AD70))</f>
        <v>12489789983</v>
      </c>
      <c r="AV59" s="319"/>
      <c r="AW59" s="319"/>
    </row>
    <row r="60" spans="1:49" ht="14.65" customHeight="1" x14ac:dyDescent="0.15">
      <c r="A60" s="7" t="s">
        <v>76</v>
      </c>
      <c r="D60" s="24"/>
      <c r="E60" s="19"/>
      <c r="F60" s="19"/>
      <c r="G60" s="19" t="s">
        <v>77</v>
      </c>
      <c r="H60" s="19"/>
      <c r="I60" s="19"/>
      <c r="J60" s="19"/>
      <c r="K60" s="19"/>
      <c r="L60" s="18"/>
      <c r="M60" s="18"/>
      <c r="N60" s="18"/>
      <c r="O60" s="18"/>
      <c r="P60" s="25">
        <v>475165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IF(COUNTIF(AD61:AD63,"-")=COUNTA(AD61:AD63),"-",SUM(AD61:AD63))</f>
        <v>475164829</v>
      </c>
      <c r="AV60" s="319"/>
      <c r="AW60" s="319"/>
    </row>
    <row r="61" spans="1:49" ht="14.65" customHeight="1" x14ac:dyDescent="0.15">
      <c r="A61" s="7" t="s">
        <v>78</v>
      </c>
      <c r="D61" s="24"/>
      <c r="E61" s="19"/>
      <c r="F61" s="19"/>
      <c r="G61" s="19"/>
      <c r="H61" s="19" t="s">
        <v>79</v>
      </c>
      <c r="I61" s="19"/>
      <c r="J61" s="19"/>
      <c r="K61" s="19"/>
      <c r="L61" s="18"/>
      <c r="M61" s="18"/>
      <c r="N61" s="18"/>
      <c r="O61" s="18"/>
      <c r="P61" s="25">
        <v>210618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210618329</v>
      </c>
      <c r="AV61" s="319"/>
      <c r="AW61" s="319"/>
    </row>
    <row r="62" spans="1:49" ht="14.65" customHeight="1" x14ac:dyDescent="0.15">
      <c r="A62" s="7" t="s">
        <v>80</v>
      </c>
      <c r="D62" s="24"/>
      <c r="E62" s="19"/>
      <c r="F62" s="19"/>
      <c r="G62" s="19"/>
      <c r="H62" s="19" t="s">
        <v>81</v>
      </c>
      <c r="I62" s="19"/>
      <c r="J62" s="19"/>
      <c r="K62" s="19"/>
      <c r="L62" s="18"/>
      <c r="M62" s="18"/>
      <c r="N62" s="18"/>
      <c r="O62" s="18"/>
      <c r="P62" s="25">
        <v>264547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264546500</v>
      </c>
      <c r="AV62" s="319"/>
      <c r="AW62" s="319"/>
    </row>
    <row r="63" spans="1:49" ht="14.65" customHeight="1" x14ac:dyDescent="0.15">
      <c r="A63" s="7" t="s">
        <v>82</v>
      </c>
      <c r="D63" s="24"/>
      <c r="E63" s="19"/>
      <c r="F63" s="19"/>
      <c r="G63" s="19"/>
      <c r="H63" s="19" t="s">
        <v>44</v>
      </c>
      <c r="I63" s="19"/>
      <c r="J63" s="19"/>
      <c r="K63" s="19"/>
      <c r="L63" s="18"/>
      <c r="M63" s="18"/>
      <c r="N63" s="18"/>
      <c r="O63" s="18"/>
      <c r="P63" s="25">
        <v>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0</v>
      </c>
      <c r="AV63" s="319"/>
      <c r="AW63" s="319"/>
    </row>
    <row r="64" spans="1:49" ht="14.65" customHeight="1" x14ac:dyDescent="0.15">
      <c r="A64" s="7" t="s">
        <v>83</v>
      </c>
      <c r="D64" s="24"/>
      <c r="E64" s="19"/>
      <c r="F64" s="19"/>
      <c r="G64" s="19" t="s">
        <v>84</v>
      </c>
      <c r="H64" s="19"/>
      <c r="I64" s="19"/>
      <c r="J64" s="19"/>
      <c r="K64" s="18"/>
      <c r="L64" s="18"/>
      <c r="M64" s="18"/>
      <c r="N64" s="18"/>
      <c r="O64" s="18"/>
      <c r="P64" s="25">
        <v>4077855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4077854820</v>
      </c>
      <c r="AV64" s="319"/>
      <c r="AW64" s="319"/>
    </row>
    <row r="65" spans="1:49" ht="14.65" customHeight="1" x14ac:dyDescent="0.15">
      <c r="A65" s="7" t="s">
        <v>85</v>
      </c>
      <c r="D65" s="24"/>
      <c r="E65" s="19"/>
      <c r="F65" s="19"/>
      <c r="G65" s="19" t="s">
        <v>86</v>
      </c>
      <c r="H65" s="19"/>
      <c r="I65" s="19"/>
      <c r="J65" s="19"/>
      <c r="K65" s="18"/>
      <c r="L65" s="18"/>
      <c r="M65" s="18"/>
      <c r="N65" s="18"/>
      <c r="O65" s="18"/>
      <c r="P65" s="25">
        <v>143196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143196040</v>
      </c>
      <c r="AV65" s="319"/>
      <c r="AW65" s="319"/>
    </row>
    <row r="66" spans="1:49" ht="14.65" customHeight="1" x14ac:dyDescent="0.15">
      <c r="A66" s="7" t="s">
        <v>87</v>
      </c>
      <c r="D66" s="24"/>
      <c r="E66" s="19"/>
      <c r="F66" s="19"/>
      <c r="G66" s="19" t="s">
        <v>88</v>
      </c>
      <c r="H66" s="19"/>
      <c r="I66" s="19"/>
      <c r="J66" s="19"/>
      <c r="K66" s="18"/>
      <c r="L66" s="18"/>
      <c r="M66" s="18"/>
      <c r="N66" s="18"/>
      <c r="O66" s="18"/>
      <c r="P66" s="25">
        <v>7327746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f>IF(COUNTIF(AD67:AD68,"-")=COUNTA(AD67:AD68),"-",SUM(AD67:AD68))</f>
        <v>7327746200</v>
      </c>
      <c r="AV66" s="319"/>
      <c r="AW66" s="319"/>
    </row>
    <row r="67" spans="1:49" ht="14.65" customHeight="1" x14ac:dyDescent="0.15">
      <c r="A67" s="7" t="s">
        <v>89</v>
      </c>
      <c r="D67" s="24"/>
      <c r="E67" s="19"/>
      <c r="F67" s="19"/>
      <c r="G67" s="19"/>
      <c r="H67" s="19" t="s">
        <v>91</v>
      </c>
      <c r="I67" s="19"/>
      <c r="J67" s="19"/>
      <c r="K67" s="18"/>
      <c r="L67" s="18"/>
      <c r="M67" s="18"/>
      <c r="N67" s="18"/>
      <c r="O67" s="18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  <c r="AV67" s="319"/>
      <c r="AW67" s="319"/>
    </row>
    <row r="68" spans="1:49" ht="14.65" customHeight="1" x14ac:dyDescent="0.15">
      <c r="A68" s="7" t="s">
        <v>92</v>
      </c>
      <c r="D68" s="24"/>
      <c r="E68" s="18"/>
      <c r="F68" s="19"/>
      <c r="G68" s="19"/>
      <c r="H68" s="19" t="s">
        <v>44</v>
      </c>
      <c r="I68" s="19"/>
      <c r="J68" s="19"/>
      <c r="K68" s="18"/>
      <c r="L68" s="18"/>
      <c r="M68" s="18"/>
      <c r="N68" s="18"/>
      <c r="O68" s="18"/>
      <c r="P68" s="25">
        <v>7327746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7327746200</v>
      </c>
      <c r="AV68" s="319"/>
      <c r="AW68" s="319"/>
    </row>
    <row r="69" spans="1:49" ht="14.65" customHeight="1" x14ac:dyDescent="0.15">
      <c r="A69" s="7" t="s">
        <v>93</v>
      </c>
      <c r="D69" s="24"/>
      <c r="E69" s="18"/>
      <c r="F69" s="19"/>
      <c r="G69" s="19" t="s">
        <v>44</v>
      </c>
      <c r="H69" s="19"/>
      <c r="I69" s="19"/>
      <c r="J69" s="19"/>
      <c r="K69" s="18"/>
      <c r="L69" s="18"/>
      <c r="M69" s="18"/>
      <c r="N69" s="18"/>
      <c r="O69" s="18"/>
      <c r="P69" s="25">
        <v>1093427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1093426576</v>
      </c>
      <c r="AV69" s="319"/>
      <c r="AW69" s="319"/>
    </row>
    <row r="70" spans="1:49" ht="14.65" customHeight="1" x14ac:dyDescent="0.15">
      <c r="A70" s="7" t="s">
        <v>94</v>
      </c>
      <c r="D70" s="24"/>
      <c r="E70" s="18"/>
      <c r="F70" s="19"/>
      <c r="G70" s="19" t="s">
        <v>95</v>
      </c>
      <c r="H70" s="19"/>
      <c r="I70" s="19"/>
      <c r="J70" s="19"/>
      <c r="K70" s="18"/>
      <c r="L70" s="18"/>
      <c r="M70" s="18"/>
      <c r="N70" s="18"/>
      <c r="O70" s="18"/>
      <c r="P70" s="25">
        <v>-627598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-627598482</v>
      </c>
      <c r="AV70" s="319"/>
      <c r="AW70" s="319"/>
    </row>
    <row r="71" spans="1:49" ht="14.65" customHeight="1" x14ac:dyDescent="0.15">
      <c r="A71" s="7" t="s">
        <v>96</v>
      </c>
      <c r="D71" s="24"/>
      <c r="E71" s="18" t="s">
        <v>97</v>
      </c>
      <c r="F71" s="19"/>
      <c r="G71" s="20"/>
      <c r="H71" s="20"/>
      <c r="I71" s="20"/>
      <c r="J71" s="18"/>
      <c r="K71" s="18"/>
      <c r="L71" s="18"/>
      <c r="M71" s="18"/>
      <c r="N71" s="18"/>
      <c r="O71" s="18"/>
      <c r="P71" s="25">
        <v>23012301</v>
      </c>
      <c r="Q71" s="26" t="s">
        <v>366</v>
      </c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f>IF(COUNTIF(AD72:AD80,"-")=COUNTA(AD72:AD80),"-",SUM(AD72:AD75,AD78:AD80))</f>
        <v>23012301202</v>
      </c>
      <c r="AV71" s="319"/>
      <c r="AW71" s="319"/>
    </row>
    <row r="72" spans="1:49" ht="14.65" customHeight="1" x14ac:dyDescent="0.15">
      <c r="A72" s="7" t="s">
        <v>98</v>
      </c>
      <c r="D72" s="24"/>
      <c r="E72" s="18"/>
      <c r="F72" s="19" t="s">
        <v>99</v>
      </c>
      <c r="G72" s="20"/>
      <c r="H72" s="20"/>
      <c r="I72" s="20"/>
      <c r="J72" s="18"/>
      <c r="K72" s="18"/>
      <c r="L72" s="18"/>
      <c r="M72" s="18"/>
      <c r="N72" s="18"/>
      <c r="O72" s="18"/>
      <c r="P72" s="25">
        <v>11574768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11574768057</v>
      </c>
      <c r="AV72" s="319"/>
      <c r="AW72" s="319"/>
    </row>
    <row r="73" spans="1:49" ht="14.65" customHeight="1" x14ac:dyDescent="0.15">
      <c r="A73" s="7" t="s">
        <v>100</v>
      </c>
      <c r="D73" s="24"/>
      <c r="E73" s="18"/>
      <c r="F73" s="19" t="s">
        <v>101</v>
      </c>
      <c r="G73" s="19"/>
      <c r="H73" s="28"/>
      <c r="I73" s="19"/>
      <c r="J73" s="19"/>
      <c r="K73" s="18"/>
      <c r="L73" s="18"/>
      <c r="M73" s="18"/>
      <c r="N73" s="18"/>
      <c r="O73" s="18"/>
      <c r="P73" s="25">
        <v>3292640</v>
      </c>
      <c r="Q73" s="26"/>
      <c r="R73" s="38"/>
      <c r="S73" s="38"/>
      <c r="T73" s="38"/>
      <c r="U73" s="38"/>
      <c r="V73" s="38"/>
      <c r="W73" s="38"/>
      <c r="X73" s="38"/>
      <c r="Y73" s="38"/>
      <c r="Z73" s="21"/>
      <c r="AA73" s="39"/>
      <c r="AD73" s="9">
        <v>3292640361</v>
      </c>
      <c r="AV73" s="319"/>
      <c r="AW73" s="319"/>
    </row>
    <row r="74" spans="1:49" ht="14.65" customHeight="1" x14ac:dyDescent="0.15">
      <c r="A74" s="7">
        <v>1500000</v>
      </c>
      <c r="D74" s="24"/>
      <c r="E74" s="18"/>
      <c r="F74" s="19" t="s">
        <v>102</v>
      </c>
      <c r="G74" s="19"/>
      <c r="H74" s="19"/>
      <c r="I74" s="19"/>
      <c r="J74" s="19"/>
      <c r="K74" s="18"/>
      <c r="L74" s="18"/>
      <c r="M74" s="18"/>
      <c r="N74" s="18"/>
      <c r="O74" s="18"/>
      <c r="P74" s="25">
        <v>34635</v>
      </c>
      <c r="Q74" s="26"/>
      <c r="R74" s="38"/>
      <c r="S74" s="38"/>
      <c r="T74" s="38"/>
      <c r="U74" s="38"/>
      <c r="V74" s="38"/>
      <c r="W74" s="38"/>
      <c r="X74" s="38"/>
      <c r="Y74" s="38"/>
      <c r="Z74" s="21"/>
      <c r="AA74" s="39"/>
      <c r="AD74" s="9">
        <v>34635044</v>
      </c>
      <c r="AV74" s="319"/>
      <c r="AW74" s="319"/>
    </row>
    <row r="75" spans="1:49" ht="14.65" customHeight="1" x14ac:dyDescent="0.15">
      <c r="A75" s="7" t="s">
        <v>103</v>
      </c>
      <c r="D75" s="24"/>
      <c r="E75" s="19"/>
      <c r="F75" s="19" t="s">
        <v>88</v>
      </c>
      <c r="G75" s="19"/>
      <c r="H75" s="28"/>
      <c r="I75" s="19"/>
      <c r="J75" s="19"/>
      <c r="K75" s="18"/>
      <c r="L75" s="18"/>
      <c r="M75" s="18"/>
      <c r="N75" s="18"/>
      <c r="O75" s="18"/>
      <c r="P75" s="25">
        <v>7325935</v>
      </c>
      <c r="Q75" s="26" t="s">
        <v>366</v>
      </c>
      <c r="R75" s="38"/>
      <c r="S75" s="38"/>
      <c r="T75" s="38"/>
      <c r="U75" s="38"/>
      <c r="V75" s="38"/>
      <c r="W75" s="38"/>
      <c r="X75" s="38"/>
      <c r="Y75" s="38"/>
      <c r="Z75" s="21"/>
      <c r="AA75" s="39"/>
      <c r="AD75" s="9">
        <f>IF(COUNTIF(AD76:AD77,"-")=COUNTA(AD76:AD77),"-",SUM(AD76:AD77))</f>
        <v>7325935354</v>
      </c>
      <c r="AV75" s="319"/>
      <c r="AW75" s="319"/>
    </row>
    <row r="76" spans="1:49" ht="14.65" customHeight="1" x14ac:dyDescent="0.15">
      <c r="A76" s="7" t="s">
        <v>104</v>
      </c>
      <c r="D76" s="24"/>
      <c r="E76" s="19"/>
      <c r="F76" s="19"/>
      <c r="G76" s="19" t="s">
        <v>105</v>
      </c>
      <c r="H76" s="19"/>
      <c r="I76" s="19"/>
      <c r="J76" s="19"/>
      <c r="K76" s="18"/>
      <c r="L76" s="18"/>
      <c r="M76" s="18"/>
      <c r="N76" s="18"/>
      <c r="O76" s="18"/>
      <c r="P76" s="25">
        <v>6119527</v>
      </c>
      <c r="Q76" s="26"/>
      <c r="R76" s="38"/>
      <c r="S76" s="38"/>
      <c r="T76" s="38"/>
      <c r="U76" s="38"/>
      <c r="V76" s="38"/>
      <c r="W76" s="38"/>
      <c r="X76" s="38"/>
      <c r="Y76" s="38"/>
      <c r="Z76" s="21"/>
      <c r="AA76" s="39"/>
      <c r="AD76" s="9">
        <v>6119526621</v>
      </c>
      <c r="AV76" s="319"/>
      <c r="AW76" s="319"/>
    </row>
    <row r="77" spans="1:49" ht="14.65" customHeight="1" x14ac:dyDescent="0.15">
      <c r="A77" s="7" t="s">
        <v>106</v>
      </c>
      <c r="D77" s="24"/>
      <c r="E77" s="19"/>
      <c r="F77" s="19"/>
      <c r="G77" s="19" t="s">
        <v>91</v>
      </c>
      <c r="H77" s="19"/>
      <c r="I77" s="19"/>
      <c r="J77" s="19"/>
      <c r="K77" s="18"/>
      <c r="L77" s="18"/>
      <c r="M77" s="18"/>
      <c r="N77" s="18"/>
      <c r="O77" s="18"/>
      <c r="P77" s="25">
        <v>1206409</v>
      </c>
      <c r="Q77" s="26"/>
      <c r="R77" s="38"/>
      <c r="S77" s="38"/>
      <c r="T77" s="38"/>
      <c r="U77" s="38"/>
      <c r="V77" s="38"/>
      <c r="W77" s="38"/>
      <c r="X77" s="38"/>
      <c r="Y77" s="38"/>
      <c r="Z77" s="21"/>
      <c r="AA77" s="39"/>
      <c r="AD77" s="9">
        <v>1206408733</v>
      </c>
      <c r="AV77" s="319"/>
      <c r="AW77" s="319"/>
    </row>
    <row r="78" spans="1:49" ht="14.65" customHeight="1" x14ac:dyDescent="0.15">
      <c r="A78" s="7" t="s">
        <v>107</v>
      </c>
      <c r="D78" s="24"/>
      <c r="E78" s="19"/>
      <c r="F78" s="19" t="s">
        <v>108</v>
      </c>
      <c r="G78" s="19"/>
      <c r="H78" s="19"/>
      <c r="I78" s="19"/>
      <c r="J78" s="19"/>
      <c r="K78" s="18"/>
      <c r="L78" s="18"/>
      <c r="M78" s="18"/>
      <c r="N78" s="18"/>
      <c r="O78" s="18"/>
      <c r="P78" s="25">
        <v>626405</v>
      </c>
      <c r="Q78" s="26"/>
      <c r="R78" s="38"/>
      <c r="S78" s="38"/>
      <c r="T78" s="38"/>
      <c r="U78" s="38"/>
      <c r="V78" s="38"/>
      <c r="W78" s="38"/>
      <c r="X78" s="38"/>
      <c r="Y78" s="38"/>
      <c r="Z78" s="21"/>
      <c r="AA78" s="39"/>
      <c r="AD78" s="9">
        <v>626404594</v>
      </c>
      <c r="AV78" s="319"/>
      <c r="AW78" s="319"/>
    </row>
    <row r="79" spans="1:49" ht="14.65" customHeight="1" x14ac:dyDescent="0.15">
      <c r="A79" s="7" t="s">
        <v>109</v>
      </c>
      <c r="D79" s="24"/>
      <c r="E79" s="19"/>
      <c r="F79" s="19" t="s">
        <v>44</v>
      </c>
      <c r="G79" s="19"/>
      <c r="H79" s="28"/>
      <c r="I79" s="19"/>
      <c r="J79" s="19"/>
      <c r="K79" s="18"/>
      <c r="L79" s="18"/>
      <c r="M79" s="18"/>
      <c r="N79" s="18"/>
      <c r="O79" s="18"/>
      <c r="P79" s="25">
        <v>187842</v>
      </c>
      <c r="Q79" s="26"/>
      <c r="R79" s="38"/>
      <c r="S79" s="38"/>
      <c r="T79" s="38"/>
      <c r="U79" s="38"/>
      <c r="V79" s="38"/>
      <c r="W79" s="38"/>
      <c r="X79" s="38"/>
      <c r="Y79" s="38"/>
      <c r="Z79" s="21"/>
      <c r="AA79" s="39"/>
      <c r="AD79" s="9">
        <v>187841932</v>
      </c>
      <c r="AV79" s="319"/>
      <c r="AW79" s="319"/>
    </row>
    <row r="80" spans="1:49" ht="14.65" customHeight="1" x14ac:dyDescent="0.15">
      <c r="A80" s="7" t="s">
        <v>110</v>
      </c>
      <c r="D80" s="24"/>
      <c r="E80" s="19"/>
      <c r="F80" s="38" t="s">
        <v>95</v>
      </c>
      <c r="G80" s="19"/>
      <c r="H80" s="19"/>
      <c r="I80" s="19"/>
      <c r="J80" s="19"/>
      <c r="K80" s="18"/>
      <c r="L80" s="18"/>
      <c r="M80" s="18"/>
      <c r="N80" s="18"/>
      <c r="O80" s="18"/>
      <c r="P80" s="25">
        <v>-29924</v>
      </c>
      <c r="Q80" s="26"/>
      <c r="R80" s="331"/>
      <c r="S80" s="332"/>
      <c r="T80" s="332"/>
      <c r="U80" s="332"/>
      <c r="V80" s="332"/>
      <c r="W80" s="332"/>
      <c r="X80" s="332"/>
      <c r="Y80" s="333"/>
      <c r="Z80" s="40"/>
      <c r="AA80" s="41"/>
      <c r="AD80" s="9">
        <v>-29924140</v>
      </c>
      <c r="AV80" s="319"/>
      <c r="AW80" s="319"/>
    </row>
    <row r="81" spans="1:49" ht="16.5" customHeight="1" thickBot="1" x14ac:dyDescent="0.2">
      <c r="A81" s="7">
        <v>1565000</v>
      </c>
      <c r="B81" s="7" t="s">
        <v>141</v>
      </c>
      <c r="D81" s="24"/>
      <c r="E81" s="19" t="s">
        <v>111</v>
      </c>
      <c r="F81" s="19"/>
      <c r="G81" s="19"/>
      <c r="H81" s="19"/>
      <c r="I81" s="19"/>
      <c r="J81" s="19"/>
      <c r="K81" s="18"/>
      <c r="L81" s="18"/>
      <c r="M81" s="18"/>
      <c r="N81" s="18"/>
      <c r="O81" s="18"/>
      <c r="P81" s="25">
        <v>0</v>
      </c>
      <c r="Q81" s="26"/>
      <c r="R81" s="334" t="s">
        <v>142</v>
      </c>
      <c r="S81" s="335"/>
      <c r="T81" s="335"/>
      <c r="U81" s="335"/>
      <c r="V81" s="335"/>
      <c r="W81" s="335"/>
      <c r="X81" s="335"/>
      <c r="Y81" s="336"/>
      <c r="Z81" s="42">
        <v>164606093</v>
      </c>
      <c r="AA81" s="43"/>
      <c r="AD81" s="9">
        <v>0</v>
      </c>
      <c r="AE81" s="9">
        <f>IF(AND(AE31="-",AE32="-",AE33="-"),"-",SUM(AE31,AE32,AE33))</f>
        <v>164606092948</v>
      </c>
      <c r="AV81" s="319"/>
      <c r="AW81" s="319"/>
    </row>
    <row r="82" spans="1:49" ht="14.65" customHeight="1" thickBot="1" x14ac:dyDescent="0.2">
      <c r="A82" s="7" t="s">
        <v>1</v>
      </c>
      <c r="B82" s="7" t="s">
        <v>112</v>
      </c>
      <c r="D82" s="337" t="s">
        <v>2</v>
      </c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9"/>
      <c r="P82" s="44">
        <v>347425210</v>
      </c>
      <c r="Q82" s="45"/>
      <c r="R82" s="322" t="s">
        <v>342</v>
      </c>
      <c r="S82" s="323"/>
      <c r="T82" s="323"/>
      <c r="U82" s="323"/>
      <c r="V82" s="323"/>
      <c r="W82" s="323"/>
      <c r="X82" s="323"/>
      <c r="Y82" s="340"/>
      <c r="Z82" s="44">
        <v>347425210</v>
      </c>
      <c r="AA82" s="46"/>
      <c r="AD82" s="9">
        <f>IF(AND(AD14="-",AD71="-",AD81="-"),"-",SUM(AD14,AD71,AD81))</f>
        <v>347425210082</v>
      </c>
      <c r="AE82" s="9">
        <f>IF(AND(AE29="-",AE81="-"),"-",SUM(AE29,AE81))</f>
        <v>347425210082</v>
      </c>
      <c r="AV82" s="319"/>
      <c r="AW82" s="319"/>
    </row>
    <row r="83" spans="1:49" ht="9.75" customHeight="1" x14ac:dyDescent="0.15"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Z83" s="18"/>
      <c r="AA83" s="18"/>
    </row>
    <row r="84" spans="1:49" ht="14.65" customHeight="1" x14ac:dyDescent="0.15">
      <c r="D84" s="48"/>
      <c r="E84" s="49" t="s">
        <v>343</v>
      </c>
      <c r="F84" s="48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Z84" s="47"/>
      <c r="AA84" s="47"/>
    </row>
  </sheetData>
  <mergeCells count="12">
    <mergeCell ref="R29:Y29"/>
    <mergeCell ref="R36:Y36"/>
    <mergeCell ref="R80:Y80"/>
    <mergeCell ref="R81:Y81"/>
    <mergeCell ref="D82:O82"/>
    <mergeCell ref="R82:Y82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V49"/>
  <sheetViews>
    <sheetView tabSelected="1" topLeftCell="B1" zoomScale="85" zoomScaleNormal="85" zoomScaleSheetLayoutView="100" workbookViewId="0"/>
  </sheetViews>
  <sheetFormatPr defaultColWidth="9"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48" x14ac:dyDescent="0.15">
      <c r="C1" s="82" t="s">
        <v>354</v>
      </c>
    </row>
    <row r="2" spans="1:48" x14ac:dyDescent="0.15">
      <c r="C2" s="82" t="s">
        <v>355</v>
      </c>
    </row>
    <row r="3" spans="1:48" x14ac:dyDescent="0.15">
      <c r="C3" s="82" t="s">
        <v>356</v>
      </c>
    </row>
    <row r="4" spans="1:48" x14ac:dyDescent="0.15">
      <c r="C4" s="82" t="s">
        <v>357</v>
      </c>
    </row>
    <row r="5" spans="1:48" x14ac:dyDescent="0.15">
      <c r="C5" s="82" t="s">
        <v>358</v>
      </c>
    </row>
    <row r="6" spans="1:48" x14ac:dyDescent="0.15">
      <c r="C6" s="82" t="s">
        <v>359</v>
      </c>
    </row>
    <row r="7" spans="1:48" x14ac:dyDescent="0.15">
      <c r="C7" s="82" t="s">
        <v>360</v>
      </c>
    </row>
    <row r="8" spans="1:48" x14ac:dyDescent="0.15">
      <c r="A8" s="1"/>
      <c r="C8" s="50"/>
      <c r="D8" s="50"/>
      <c r="E8" s="50"/>
      <c r="F8" s="50"/>
      <c r="G8" s="50"/>
      <c r="H8" s="50"/>
      <c r="I8" s="50"/>
      <c r="J8" s="3"/>
      <c r="K8" s="3"/>
      <c r="L8" s="3"/>
      <c r="M8" s="3"/>
      <c r="N8" s="3"/>
      <c r="O8" s="3"/>
      <c r="P8" s="51"/>
    </row>
    <row r="9" spans="1:48" ht="24" x14ac:dyDescent="0.2">
      <c r="C9" s="341" t="s">
        <v>363</v>
      </c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53"/>
    </row>
    <row r="10" spans="1:48" ht="17.25" x14ac:dyDescent="0.2">
      <c r="C10" s="342" t="s">
        <v>364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53"/>
    </row>
    <row r="11" spans="1:48" ht="17.25" x14ac:dyDescent="0.2">
      <c r="C11" s="342" t="s">
        <v>365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53"/>
    </row>
    <row r="12" spans="1:48" ht="18" thickBot="1" x14ac:dyDescent="0.25">
      <c r="C12" s="54"/>
      <c r="D12" s="53"/>
      <c r="E12" s="53"/>
      <c r="F12" s="53"/>
      <c r="G12" s="53"/>
      <c r="H12" s="53"/>
      <c r="I12" s="53"/>
      <c r="J12" s="53"/>
      <c r="K12" s="53"/>
      <c r="L12" s="53"/>
      <c r="M12" s="55"/>
      <c r="N12" s="53"/>
      <c r="O12" s="55" t="s">
        <v>362</v>
      </c>
      <c r="P12" s="53"/>
    </row>
    <row r="13" spans="1:48" ht="18" thickBot="1" x14ac:dyDescent="0.25">
      <c r="A13" s="52" t="s">
        <v>330</v>
      </c>
      <c r="C13" s="343" t="s">
        <v>0</v>
      </c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5" t="s">
        <v>332</v>
      </c>
      <c r="O13" s="346"/>
      <c r="P13" s="53"/>
    </row>
    <row r="14" spans="1:48" x14ac:dyDescent="0.15">
      <c r="A14" s="52" t="s">
        <v>151</v>
      </c>
      <c r="C14" s="56"/>
      <c r="D14" s="57" t="s">
        <v>152</v>
      </c>
      <c r="E14" s="57"/>
      <c r="F14" s="58"/>
      <c r="G14" s="57"/>
      <c r="H14" s="57"/>
      <c r="I14" s="57"/>
      <c r="J14" s="57"/>
      <c r="K14" s="58"/>
      <c r="L14" s="58"/>
      <c r="M14" s="58"/>
      <c r="N14" s="59">
        <v>184768926</v>
      </c>
      <c r="O14" s="60" t="s">
        <v>366</v>
      </c>
      <c r="P14" s="61"/>
      <c r="R14" s="6">
        <f>IF(AND(R15="-",R30="-"),"-",SUM(R15,R30))</f>
        <v>184768925870</v>
      </c>
      <c r="AV14" s="316"/>
    </row>
    <row r="15" spans="1:48" x14ac:dyDescent="0.15">
      <c r="A15" s="52" t="s">
        <v>153</v>
      </c>
      <c r="C15" s="56"/>
      <c r="D15" s="57"/>
      <c r="E15" s="57" t="s">
        <v>154</v>
      </c>
      <c r="F15" s="57"/>
      <c r="G15" s="57"/>
      <c r="H15" s="57"/>
      <c r="I15" s="57"/>
      <c r="J15" s="57"/>
      <c r="K15" s="58"/>
      <c r="L15" s="58"/>
      <c r="M15" s="58"/>
      <c r="N15" s="59">
        <v>65948338</v>
      </c>
      <c r="O15" s="62" t="s">
        <v>366</v>
      </c>
      <c r="P15" s="61"/>
      <c r="R15" s="6">
        <f>IF(COUNTIF(R16:R29,"-")=COUNTA(R16:R29),"-",SUM(R16,R21,R26))</f>
        <v>65948337818</v>
      </c>
      <c r="AV15" s="316"/>
    </row>
    <row r="16" spans="1:48" x14ac:dyDescent="0.15">
      <c r="A16" s="52" t="s">
        <v>155</v>
      </c>
      <c r="C16" s="56"/>
      <c r="D16" s="57"/>
      <c r="E16" s="57"/>
      <c r="F16" s="57" t="s">
        <v>156</v>
      </c>
      <c r="G16" s="57"/>
      <c r="H16" s="57"/>
      <c r="I16" s="57"/>
      <c r="J16" s="57"/>
      <c r="K16" s="58"/>
      <c r="L16" s="58"/>
      <c r="M16" s="58"/>
      <c r="N16" s="59">
        <v>28115570</v>
      </c>
      <c r="O16" s="62"/>
      <c r="P16" s="61"/>
      <c r="R16" s="6">
        <f>IF(COUNTIF(R17:R20,"-")=COUNTA(R17:R20),"-",SUM(R17:R20))</f>
        <v>28115569597</v>
      </c>
      <c r="AV16" s="316"/>
    </row>
    <row r="17" spans="1:48" x14ac:dyDescent="0.15">
      <c r="A17" s="52" t="s">
        <v>157</v>
      </c>
      <c r="C17" s="56"/>
      <c r="D17" s="57"/>
      <c r="E17" s="57"/>
      <c r="F17" s="57"/>
      <c r="G17" s="57" t="s">
        <v>158</v>
      </c>
      <c r="H17" s="57"/>
      <c r="I17" s="57"/>
      <c r="J17" s="57"/>
      <c r="K17" s="58"/>
      <c r="L17" s="58"/>
      <c r="M17" s="58"/>
      <c r="N17" s="59">
        <v>22805577</v>
      </c>
      <c r="O17" s="62"/>
      <c r="P17" s="61"/>
      <c r="R17" s="6">
        <v>22805576725</v>
      </c>
      <c r="AV17" s="316"/>
    </row>
    <row r="18" spans="1:48" x14ac:dyDescent="0.15">
      <c r="A18" s="52" t="s">
        <v>159</v>
      </c>
      <c r="C18" s="56"/>
      <c r="D18" s="57"/>
      <c r="E18" s="57"/>
      <c r="F18" s="57"/>
      <c r="G18" s="57" t="s">
        <v>160</v>
      </c>
      <c r="H18" s="57"/>
      <c r="I18" s="57"/>
      <c r="J18" s="57"/>
      <c r="K18" s="58"/>
      <c r="L18" s="58"/>
      <c r="M18" s="58"/>
      <c r="N18" s="59">
        <v>1660214</v>
      </c>
      <c r="O18" s="62"/>
      <c r="P18" s="61"/>
      <c r="R18" s="6">
        <v>1660214012</v>
      </c>
      <c r="AV18" s="316"/>
    </row>
    <row r="19" spans="1:48" x14ac:dyDescent="0.15">
      <c r="A19" s="52" t="s">
        <v>161</v>
      </c>
      <c r="C19" s="56"/>
      <c r="D19" s="57"/>
      <c r="E19" s="57"/>
      <c r="F19" s="57"/>
      <c r="G19" s="57" t="s">
        <v>162</v>
      </c>
      <c r="H19" s="57"/>
      <c r="I19" s="57"/>
      <c r="J19" s="57"/>
      <c r="K19" s="58"/>
      <c r="L19" s="58"/>
      <c r="M19" s="58"/>
      <c r="N19" s="59">
        <v>2253531</v>
      </c>
      <c r="O19" s="62"/>
      <c r="P19" s="61"/>
      <c r="R19" s="6">
        <v>2253530567</v>
      </c>
      <c r="AV19" s="316"/>
    </row>
    <row r="20" spans="1:48" x14ac:dyDescent="0.15">
      <c r="A20" s="52" t="s">
        <v>163</v>
      </c>
      <c r="C20" s="56"/>
      <c r="D20" s="57"/>
      <c r="E20" s="57"/>
      <c r="F20" s="57"/>
      <c r="G20" s="57" t="s">
        <v>44</v>
      </c>
      <c r="H20" s="57"/>
      <c r="I20" s="57"/>
      <c r="J20" s="57"/>
      <c r="K20" s="58"/>
      <c r="L20" s="58"/>
      <c r="M20" s="58"/>
      <c r="N20" s="59">
        <v>1396248</v>
      </c>
      <c r="O20" s="62"/>
      <c r="P20" s="61"/>
      <c r="R20" s="6">
        <v>1396248293</v>
      </c>
      <c r="AV20" s="316"/>
    </row>
    <row r="21" spans="1:48" x14ac:dyDescent="0.15">
      <c r="A21" s="52" t="s">
        <v>164</v>
      </c>
      <c r="C21" s="56"/>
      <c r="D21" s="57"/>
      <c r="E21" s="57"/>
      <c r="F21" s="57" t="s">
        <v>165</v>
      </c>
      <c r="G21" s="57"/>
      <c r="H21" s="57"/>
      <c r="I21" s="57"/>
      <c r="J21" s="57"/>
      <c r="K21" s="58"/>
      <c r="L21" s="58"/>
      <c r="M21" s="58"/>
      <c r="N21" s="59">
        <v>32970967</v>
      </c>
      <c r="O21" s="62" t="s">
        <v>366</v>
      </c>
      <c r="P21" s="61"/>
      <c r="R21" s="6">
        <f>IF(COUNTIF(R22:R25,"-")=COUNTA(R22:R25),"-",SUM(R22:R25))</f>
        <v>32970967097</v>
      </c>
      <c r="AV21" s="316"/>
    </row>
    <row r="22" spans="1:48" x14ac:dyDescent="0.15">
      <c r="A22" s="52" t="s">
        <v>166</v>
      </c>
      <c r="C22" s="56"/>
      <c r="D22" s="57"/>
      <c r="E22" s="57"/>
      <c r="F22" s="57"/>
      <c r="G22" s="57" t="s">
        <v>167</v>
      </c>
      <c r="H22" s="57"/>
      <c r="I22" s="57"/>
      <c r="J22" s="57"/>
      <c r="K22" s="58"/>
      <c r="L22" s="58"/>
      <c r="M22" s="58"/>
      <c r="N22" s="59">
        <v>20219416</v>
      </c>
      <c r="O22" s="62"/>
      <c r="P22" s="61"/>
      <c r="R22" s="6">
        <v>20219415998</v>
      </c>
      <c r="AV22" s="316"/>
    </row>
    <row r="23" spans="1:48" x14ac:dyDescent="0.15">
      <c r="A23" s="52" t="s">
        <v>168</v>
      </c>
      <c r="C23" s="56"/>
      <c r="D23" s="57"/>
      <c r="E23" s="57"/>
      <c r="F23" s="57"/>
      <c r="G23" s="57" t="s">
        <v>169</v>
      </c>
      <c r="H23" s="57"/>
      <c r="I23" s="57"/>
      <c r="J23" s="57"/>
      <c r="K23" s="58"/>
      <c r="L23" s="58"/>
      <c r="M23" s="58"/>
      <c r="N23" s="59">
        <v>2617899</v>
      </c>
      <c r="O23" s="62"/>
      <c r="P23" s="61"/>
      <c r="R23" s="6">
        <v>2617899021</v>
      </c>
      <c r="AV23" s="316"/>
    </row>
    <row r="24" spans="1:48" x14ac:dyDescent="0.15">
      <c r="A24" s="52" t="s">
        <v>170</v>
      </c>
      <c r="C24" s="56"/>
      <c r="D24" s="57"/>
      <c r="E24" s="57"/>
      <c r="F24" s="57"/>
      <c r="G24" s="57" t="s">
        <v>171</v>
      </c>
      <c r="H24" s="57"/>
      <c r="I24" s="57"/>
      <c r="J24" s="57"/>
      <c r="K24" s="58"/>
      <c r="L24" s="58"/>
      <c r="M24" s="58"/>
      <c r="N24" s="59">
        <v>8934675</v>
      </c>
      <c r="O24" s="62"/>
      <c r="P24" s="61"/>
      <c r="R24" s="6">
        <v>8934674554</v>
      </c>
      <c r="AV24" s="316"/>
    </row>
    <row r="25" spans="1:48" x14ac:dyDescent="0.15">
      <c r="A25" s="52" t="s">
        <v>172</v>
      </c>
      <c r="C25" s="56"/>
      <c r="D25" s="57"/>
      <c r="E25" s="57"/>
      <c r="F25" s="57"/>
      <c r="G25" s="57" t="s">
        <v>44</v>
      </c>
      <c r="H25" s="57"/>
      <c r="I25" s="57"/>
      <c r="J25" s="57"/>
      <c r="K25" s="58"/>
      <c r="L25" s="58"/>
      <c r="M25" s="58"/>
      <c r="N25" s="59">
        <v>1198978</v>
      </c>
      <c r="O25" s="62"/>
      <c r="P25" s="61"/>
      <c r="R25" s="6">
        <v>1198977524</v>
      </c>
      <c r="AV25" s="316"/>
    </row>
    <row r="26" spans="1:48" x14ac:dyDescent="0.15">
      <c r="A26" s="52" t="s">
        <v>173</v>
      </c>
      <c r="C26" s="56"/>
      <c r="D26" s="57"/>
      <c r="E26" s="57"/>
      <c r="F26" s="57" t="s">
        <v>174</v>
      </c>
      <c r="G26" s="57"/>
      <c r="H26" s="57"/>
      <c r="I26" s="57"/>
      <c r="J26" s="57"/>
      <c r="K26" s="58"/>
      <c r="L26" s="58"/>
      <c r="M26" s="58"/>
      <c r="N26" s="59">
        <v>4861801</v>
      </c>
      <c r="O26" s="62"/>
      <c r="P26" s="61"/>
      <c r="R26" s="6">
        <f>IF(COUNTIF(R27:R29,"-")=COUNTA(R27:R29),"-",SUM(R27:R29))</f>
        <v>4861801124</v>
      </c>
      <c r="AV26" s="316"/>
    </row>
    <row r="27" spans="1:48" x14ac:dyDescent="0.15">
      <c r="A27" s="52" t="s">
        <v>175</v>
      </c>
      <c r="C27" s="56"/>
      <c r="D27" s="57"/>
      <c r="E27" s="57"/>
      <c r="F27" s="58"/>
      <c r="G27" s="58" t="s">
        <v>176</v>
      </c>
      <c r="H27" s="58"/>
      <c r="I27" s="57"/>
      <c r="J27" s="57"/>
      <c r="K27" s="58"/>
      <c r="L27" s="58"/>
      <c r="M27" s="58"/>
      <c r="N27" s="59">
        <v>1866782</v>
      </c>
      <c r="O27" s="62"/>
      <c r="P27" s="61"/>
      <c r="R27" s="6">
        <v>1866782149</v>
      </c>
      <c r="AV27" s="316"/>
    </row>
    <row r="28" spans="1:48" x14ac:dyDescent="0.15">
      <c r="A28" s="52" t="s">
        <v>177</v>
      </c>
      <c r="C28" s="56"/>
      <c r="D28" s="57"/>
      <c r="E28" s="57"/>
      <c r="F28" s="58"/>
      <c r="G28" s="57" t="s">
        <v>178</v>
      </c>
      <c r="H28" s="57"/>
      <c r="I28" s="57"/>
      <c r="J28" s="57"/>
      <c r="K28" s="58"/>
      <c r="L28" s="58"/>
      <c r="M28" s="58"/>
      <c r="N28" s="59">
        <v>601673</v>
      </c>
      <c r="O28" s="62"/>
      <c r="P28" s="61"/>
      <c r="R28" s="6">
        <v>601672688</v>
      </c>
      <c r="AV28" s="316"/>
    </row>
    <row r="29" spans="1:48" x14ac:dyDescent="0.15">
      <c r="A29" s="52" t="s">
        <v>179</v>
      </c>
      <c r="C29" s="56"/>
      <c r="D29" s="57"/>
      <c r="E29" s="57"/>
      <c r="F29" s="58"/>
      <c r="G29" s="57" t="s">
        <v>44</v>
      </c>
      <c r="H29" s="57"/>
      <c r="I29" s="57"/>
      <c r="J29" s="57"/>
      <c r="K29" s="58"/>
      <c r="L29" s="58"/>
      <c r="M29" s="58"/>
      <c r="N29" s="59">
        <v>2393346</v>
      </c>
      <c r="O29" s="62"/>
      <c r="P29" s="61"/>
      <c r="R29" s="6">
        <v>2393346287</v>
      </c>
      <c r="AV29" s="316"/>
    </row>
    <row r="30" spans="1:48" x14ac:dyDescent="0.15">
      <c r="A30" s="52" t="s">
        <v>180</v>
      </c>
      <c r="C30" s="56"/>
      <c r="D30" s="57"/>
      <c r="E30" s="58" t="s">
        <v>181</v>
      </c>
      <c r="F30" s="58"/>
      <c r="G30" s="57"/>
      <c r="H30" s="57"/>
      <c r="I30" s="57"/>
      <c r="J30" s="57"/>
      <c r="K30" s="58"/>
      <c r="L30" s="58"/>
      <c r="M30" s="58"/>
      <c r="N30" s="59">
        <v>118820588</v>
      </c>
      <c r="O30" s="62"/>
      <c r="P30" s="61"/>
      <c r="R30" s="6">
        <f>IF(COUNTIF(R31:R34,"-")=COUNTA(R31:R34),"-",SUM(R31:R34))</f>
        <v>118820588052</v>
      </c>
      <c r="AV30" s="316"/>
    </row>
    <row r="31" spans="1:48" x14ac:dyDescent="0.15">
      <c r="A31" s="52" t="s">
        <v>182</v>
      </c>
      <c r="C31" s="56"/>
      <c r="D31" s="57"/>
      <c r="E31" s="57"/>
      <c r="F31" s="57" t="s">
        <v>183</v>
      </c>
      <c r="G31" s="57"/>
      <c r="H31" s="57"/>
      <c r="I31" s="57"/>
      <c r="J31" s="57"/>
      <c r="K31" s="58"/>
      <c r="L31" s="58"/>
      <c r="M31" s="58"/>
      <c r="N31" s="59">
        <v>92363613</v>
      </c>
      <c r="O31" s="62"/>
      <c r="P31" s="61"/>
      <c r="R31" s="6">
        <v>92363612965</v>
      </c>
      <c r="AV31" s="316"/>
    </row>
    <row r="32" spans="1:48" x14ac:dyDescent="0.15">
      <c r="A32" s="52" t="s">
        <v>184</v>
      </c>
      <c r="C32" s="56"/>
      <c r="D32" s="57"/>
      <c r="E32" s="57"/>
      <c r="F32" s="57" t="s">
        <v>185</v>
      </c>
      <c r="G32" s="57"/>
      <c r="H32" s="57"/>
      <c r="I32" s="57"/>
      <c r="J32" s="57"/>
      <c r="K32" s="58"/>
      <c r="L32" s="58"/>
      <c r="M32" s="58"/>
      <c r="N32" s="59">
        <v>24112302</v>
      </c>
      <c r="O32" s="62"/>
      <c r="P32" s="61"/>
      <c r="R32" s="6">
        <v>24112301662</v>
      </c>
      <c r="AV32" s="316"/>
    </row>
    <row r="33" spans="1:48" x14ac:dyDescent="0.15">
      <c r="A33" s="52" t="s">
        <v>186</v>
      </c>
      <c r="C33" s="56"/>
      <c r="D33" s="57"/>
      <c r="E33" s="57"/>
      <c r="F33" s="57" t="s">
        <v>187</v>
      </c>
      <c r="G33" s="57"/>
      <c r="H33" s="57"/>
      <c r="I33" s="57"/>
      <c r="J33" s="57"/>
      <c r="K33" s="58"/>
      <c r="L33" s="58"/>
      <c r="M33" s="58"/>
      <c r="N33" s="59">
        <v>2271277</v>
      </c>
      <c r="O33" s="62"/>
      <c r="P33" s="61"/>
      <c r="R33" s="6">
        <v>2271277000</v>
      </c>
      <c r="AV33" s="316"/>
    </row>
    <row r="34" spans="1:48" x14ac:dyDescent="0.15">
      <c r="A34" s="52" t="s">
        <v>188</v>
      </c>
      <c r="C34" s="56"/>
      <c r="D34" s="57"/>
      <c r="E34" s="57"/>
      <c r="F34" s="57" t="s">
        <v>44</v>
      </c>
      <c r="G34" s="57"/>
      <c r="H34" s="57"/>
      <c r="I34" s="57"/>
      <c r="J34" s="57"/>
      <c r="K34" s="58"/>
      <c r="L34" s="58"/>
      <c r="M34" s="58"/>
      <c r="N34" s="59">
        <v>73396</v>
      </c>
      <c r="O34" s="62"/>
      <c r="P34" s="61"/>
      <c r="R34" s="6">
        <v>73396425</v>
      </c>
      <c r="AV34" s="316"/>
    </row>
    <row r="35" spans="1:48" x14ac:dyDescent="0.15">
      <c r="A35" s="52" t="s">
        <v>189</v>
      </c>
      <c r="C35" s="56"/>
      <c r="D35" s="57" t="s">
        <v>190</v>
      </c>
      <c r="E35" s="57"/>
      <c r="F35" s="57"/>
      <c r="G35" s="57"/>
      <c r="H35" s="57"/>
      <c r="I35" s="57"/>
      <c r="J35" s="57"/>
      <c r="K35" s="58"/>
      <c r="L35" s="58"/>
      <c r="M35" s="58"/>
      <c r="N35" s="59">
        <v>18853466</v>
      </c>
      <c r="O35" s="62"/>
      <c r="P35" s="61"/>
      <c r="R35" s="6">
        <f>IF(COUNTIF(R36:R37,"-")=COUNTA(R36:R37),"-",SUM(R36:R37))</f>
        <v>18853466221</v>
      </c>
      <c r="AV35" s="316"/>
    </row>
    <row r="36" spans="1:48" x14ac:dyDescent="0.15">
      <c r="A36" s="52" t="s">
        <v>191</v>
      </c>
      <c r="C36" s="56"/>
      <c r="D36" s="57"/>
      <c r="E36" s="57" t="s">
        <v>192</v>
      </c>
      <c r="F36" s="57"/>
      <c r="G36" s="57"/>
      <c r="H36" s="57"/>
      <c r="I36" s="57"/>
      <c r="J36" s="57"/>
      <c r="K36" s="63"/>
      <c r="L36" s="63"/>
      <c r="M36" s="63"/>
      <c r="N36" s="59">
        <v>15153863</v>
      </c>
      <c r="O36" s="62"/>
      <c r="P36" s="61"/>
      <c r="R36" s="6">
        <v>15153863488</v>
      </c>
      <c r="AV36" s="316"/>
    </row>
    <row r="37" spans="1:48" x14ac:dyDescent="0.15">
      <c r="A37" s="52" t="s">
        <v>193</v>
      </c>
      <c r="C37" s="56"/>
      <c r="D37" s="57"/>
      <c r="E37" s="57" t="s">
        <v>44</v>
      </c>
      <c r="F37" s="57"/>
      <c r="G37" s="58"/>
      <c r="H37" s="57"/>
      <c r="I37" s="57"/>
      <c r="J37" s="57"/>
      <c r="K37" s="63"/>
      <c r="L37" s="63"/>
      <c r="M37" s="63"/>
      <c r="N37" s="59">
        <v>3699603</v>
      </c>
      <c r="O37" s="62"/>
      <c r="P37" s="61"/>
      <c r="R37" s="6">
        <v>3699602733</v>
      </c>
      <c r="AV37" s="316"/>
    </row>
    <row r="38" spans="1:48" x14ac:dyDescent="0.15">
      <c r="A38" s="52" t="s">
        <v>149</v>
      </c>
      <c r="C38" s="64" t="s">
        <v>150</v>
      </c>
      <c r="D38" s="65"/>
      <c r="E38" s="65"/>
      <c r="F38" s="65"/>
      <c r="G38" s="65"/>
      <c r="H38" s="65"/>
      <c r="I38" s="65"/>
      <c r="J38" s="65"/>
      <c r="K38" s="66"/>
      <c r="L38" s="66"/>
      <c r="M38" s="66"/>
      <c r="N38" s="67">
        <v>-165915460</v>
      </c>
      <c r="O38" s="68"/>
      <c r="P38" s="61"/>
      <c r="R38" s="6">
        <f>IF(COUNTIF(R14:R35,"-")=COUNTA(R14:R35),"-",SUM(R35)-SUM(R14))</f>
        <v>-165915459649</v>
      </c>
      <c r="AV38" s="316"/>
    </row>
    <row r="39" spans="1:48" x14ac:dyDescent="0.15">
      <c r="A39" s="52" t="s">
        <v>196</v>
      </c>
      <c r="C39" s="56"/>
      <c r="D39" s="57" t="s">
        <v>197</v>
      </c>
      <c r="E39" s="57"/>
      <c r="F39" s="58"/>
      <c r="G39" s="57"/>
      <c r="H39" s="57"/>
      <c r="I39" s="57"/>
      <c r="J39" s="57"/>
      <c r="K39" s="58"/>
      <c r="L39" s="58"/>
      <c r="M39" s="58"/>
      <c r="N39" s="59">
        <v>176919</v>
      </c>
      <c r="O39" s="60"/>
      <c r="P39" s="61"/>
      <c r="R39" s="6">
        <f>IF(COUNTIF(R40:R43,"-")=COUNTA(R40:R43),"-",SUM(R40:R43))</f>
        <v>176918875</v>
      </c>
      <c r="AV39" s="316"/>
    </row>
    <row r="40" spans="1:48" x14ac:dyDescent="0.15">
      <c r="A40" s="52" t="s">
        <v>198</v>
      </c>
      <c r="C40" s="56"/>
      <c r="D40" s="57"/>
      <c r="E40" s="58" t="s">
        <v>199</v>
      </c>
      <c r="F40" s="58"/>
      <c r="G40" s="57"/>
      <c r="H40" s="57"/>
      <c r="I40" s="57"/>
      <c r="J40" s="57"/>
      <c r="K40" s="58"/>
      <c r="L40" s="58"/>
      <c r="M40" s="58"/>
      <c r="N40" s="59">
        <v>4622</v>
      </c>
      <c r="O40" s="62"/>
      <c r="P40" s="61"/>
      <c r="R40" s="6">
        <v>4622400</v>
      </c>
      <c r="AV40" s="316"/>
    </row>
    <row r="41" spans="1:48" x14ac:dyDescent="0.15">
      <c r="A41" s="52" t="s">
        <v>200</v>
      </c>
      <c r="C41" s="56"/>
      <c r="D41" s="57"/>
      <c r="E41" s="58" t="s">
        <v>201</v>
      </c>
      <c r="F41" s="58"/>
      <c r="G41" s="57"/>
      <c r="H41" s="57"/>
      <c r="I41" s="57"/>
      <c r="J41" s="57"/>
      <c r="K41" s="58"/>
      <c r="L41" s="58"/>
      <c r="M41" s="58"/>
      <c r="N41" s="59">
        <v>18617</v>
      </c>
      <c r="O41" s="62"/>
      <c r="P41" s="61"/>
      <c r="R41" s="6">
        <v>18616792</v>
      </c>
      <c r="AV41" s="316"/>
    </row>
    <row r="42" spans="1:48" x14ac:dyDescent="0.15">
      <c r="A42" s="52" t="s">
        <v>202</v>
      </c>
      <c r="C42" s="56"/>
      <c r="D42" s="57"/>
      <c r="E42" s="57" t="s">
        <v>203</v>
      </c>
      <c r="F42" s="57"/>
      <c r="G42" s="57"/>
      <c r="H42" s="57"/>
      <c r="I42" s="57"/>
      <c r="J42" s="57"/>
      <c r="K42" s="58"/>
      <c r="L42" s="58"/>
      <c r="M42" s="58"/>
      <c r="N42" s="59">
        <v>0</v>
      </c>
      <c r="O42" s="62"/>
      <c r="P42" s="61"/>
      <c r="R42" s="6">
        <v>0</v>
      </c>
      <c r="AV42" s="316"/>
    </row>
    <row r="43" spans="1:48" x14ac:dyDescent="0.15">
      <c r="A43" s="52" t="s">
        <v>204</v>
      </c>
      <c r="C43" s="56"/>
      <c r="D43" s="57"/>
      <c r="E43" s="57" t="s">
        <v>44</v>
      </c>
      <c r="F43" s="57"/>
      <c r="G43" s="57"/>
      <c r="H43" s="57"/>
      <c r="I43" s="57"/>
      <c r="J43" s="57"/>
      <c r="K43" s="58"/>
      <c r="L43" s="58"/>
      <c r="M43" s="58"/>
      <c r="N43" s="59">
        <v>153680</v>
      </c>
      <c r="O43" s="62"/>
      <c r="P43" s="61"/>
      <c r="R43" s="6">
        <v>153679683</v>
      </c>
      <c r="AV43" s="316"/>
    </row>
    <row r="44" spans="1:48" x14ac:dyDescent="0.15">
      <c r="A44" s="52" t="s">
        <v>205</v>
      </c>
      <c r="C44" s="56"/>
      <c r="D44" s="57" t="s">
        <v>206</v>
      </c>
      <c r="E44" s="57"/>
      <c r="F44" s="57"/>
      <c r="G44" s="57"/>
      <c r="H44" s="57"/>
      <c r="I44" s="57"/>
      <c r="J44" s="57"/>
      <c r="K44" s="63"/>
      <c r="L44" s="63"/>
      <c r="M44" s="63"/>
      <c r="N44" s="59">
        <v>63281</v>
      </c>
      <c r="O44" s="60"/>
      <c r="P44" s="61"/>
      <c r="R44" s="6">
        <f>IF(COUNTIF(R45:R46,"-")=COUNTA(R45:R46),"-",SUM(R45:R46))</f>
        <v>63280712</v>
      </c>
      <c r="AV44" s="316"/>
    </row>
    <row r="45" spans="1:48" x14ac:dyDescent="0.15">
      <c r="A45" s="52" t="s">
        <v>207</v>
      </c>
      <c r="C45" s="56"/>
      <c r="D45" s="57"/>
      <c r="E45" s="57" t="s">
        <v>208</v>
      </c>
      <c r="F45" s="57"/>
      <c r="G45" s="57"/>
      <c r="H45" s="57"/>
      <c r="I45" s="57"/>
      <c r="J45" s="57"/>
      <c r="K45" s="63"/>
      <c r="L45" s="63"/>
      <c r="M45" s="63"/>
      <c r="N45" s="59">
        <v>20183</v>
      </c>
      <c r="O45" s="62"/>
      <c r="P45" s="61"/>
      <c r="R45" s="6">
        <v>20182672</v>
      </c>
      <c r="AV45" s="316"/>
    </row>
    <row r="46" spans="1:48" ht="14.25" thickBot="1" x14ac:dyDescent="0.2">
      <c r="A46" s="52" t="s">
        <v>209</v>
      </c>
      <c r="C46" s="56"/>
      <c r="D46" s="57"/>
      <c r="E46" s="57" t="s">
        <v>44</v>
      </c>
      <c r="F46" s="57"/>
      <c r="G46" s="57"/>
      <c r="H46" s="57"/>
      <c r="I46" s="57"/>
      <c r="J46" s="57"/>
      <c r="K46" s="63"/>
      <c r="L46" s="63"/>
      <c r="M46" s="63"/>
      <c r="N46" s="59">
        <v>43098</v>
      </c>
      <c r="O46" s="62"/>
      <c r="P46" s="61"/>
      <c r="R46" s="6">
        <v>43098040</v>
      </c>
      <c r="AV46" s="316"/>
    </row>
    <row r="47" spans="1:48" ht="14.25" thickBot="1" x14ac:dyDescent="0.2">
      <c r="A47" s="52" t="s">
        <v>194</v>
      </c>
      <c r="C47" s="69" t="s">
        <v>195</v>
      </c>
      <c r="D47" s="70"/>
      <c r="E47" s="70"/>
      <c r="F47" s="70"/>
      <c r="G47" s="70"/>
      <c r="H47" s="70"/>
      <c r="I47" s="70"/>
      <c r="J47" s="70"/>
      <c r="K47" s="71"/>
      <c r="L47" s="71"/>
      <c r="M47" s="71"/>
      <c r="N47" s="72">
        <v>-166029098</v>
      </c>
      <c r="O47" s="73"/>
      <c r="P47" s="61"/>
      <c r="R47" s="6">
        <f>IF(COUNTIF(R38:R46,"-")=COUNTA(R38:R46),"-",SUM(R38,R44)-SUM(R39))</f>
        <v>-166029097812</v>
      </c>
      <c r="AV47" s="316"/>
    </row>
    <row r="48" spans="1:48" s="75" customFormat="1" ht="3.75" customHeight="1" x14ac:dyDescent="0.15">
      <c r="A48" s="74"/>
      <c r="C48" s="76"/>
      <c r="D48" s="76"/>
      <c r="E48" s="77"/>
      <c r="F48" s="77"/>
      <c r="G48" s="77"/>
      <c r="H48" s="77"/>
      <c r="I48" s="77"/>
      <c r="J48" s="78"/>
      <c r="K48" s="78"/>
      <c r="L48" s="78"/>
    </row>
    <row r="49" spans="1:12" s="75" customFormat="1" ht="15.6" customHeight="1" x14ac:dyDescent="0.15">
      <c r="A49" s="74"/>
      <c r="C49" s="79"/>
      <c r="D49" s="79" t="s">
        <v>343</v>
      </c>
      <c r="E49" s="80"/>
      <c r="F49" s="80"/>
      <c r="G49" s="80"/>
      <c r="H49" s="80"/>
      <c r="I49" s="80"/>
      <c r="J49" s="81"/>
      <c r="K49" s="81"/>
      <c r="L49" s="81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5"/>
  <sheetViews>
    <sheetView showGridLines="0" tabSelected="1" topLeftCell="B1" zoomScale="85" zoomScaleNormal="85" zoomScaleSheetLayoutView="100" workbookViewId="0"/>
  </sheetViews>
  <sheetFormatPr defaultColWidth="9"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1" spans="1:24" x14ac:dyDescent="0.15">
      <c r="C1" s="85" t="s">
        <v>354</v>
      </c>
    </row>
    <row r="2" spans="1:24" x14ac:dyDescent="0.15">
      <c r="C2" s="85" t="s">
        <v>355</v>
      </c>
    </row>
    <row r="3" spans="1:24" x14ac:dyDescent="0.15">
      <c r="C3" s="85" t="s">
        <v>356</v>
      </c>
    </row>
    <row r="4" spans="1:24" x14ac:dyDescent="0.15">
      <c r="C4" s="85" t="s">
        <v>357</v>
      </c>
    </row>
    <row r="5" spans="1:24" x14ac:dyDescent="0.15">
      <c r="C5" s="85" t="s">
        <v>358</v>
      </c>
    </row>
    <row r="6" spans="1:24" x14ac:dyDescent="0.15">
      <c r="C6" s="85" t="s">
        <v>359</v>
      </c>
    </row>
    <row r="7" spans="1:24" x14ac:dyDescent="0.15">
      <c r="C7" s="85" t="s">
        <v>360</v>
      </c>
    </row>
    <row r="9" spans="1:24" ht="24" x14ac:dyDescent="0.25">
      <c r="B9" s="84"/>
      <c r="C9" s="347" t="s">
        <v>367</v>
      </c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</row>
    <row r="10" spans="1:24" ht="17.25" x14ac:dyDescent="0.2">
      <c r="B10" s="86"/>
      <c r="C10" s="348" t="s">
        <v>364</v>
      </c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</row>
    <row r="11" spans="1:24" ht="17.25" x14ac:dyDescent="0.2">
      <c r="B11" s="86"/>
      <c r="C11" s="348" t="s">
        <v>365</v>
      </c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</row>
    <row r="12" spans="1:24" ht="15.75" customHeight="1" thickBot="1" x14ac:dyDescent="0.2">
      <c r="B12" s="87"/>
      <c r="C12" s="88"/>
      <c r="D12" s="88"/>
      <c r="E12" s="88"/>
      <c r="F12" s="88"/>
      <c r="G12" s="88"/>
      <c r="H12" s="88"/>
      <c r="I12" s="88"/>
      <c r="J12" s="89"/>
      <c r="K12" s="88"/>
      <c r="L12" s="89"/>
      <c r="M12" s="88"/>
      <c r="N12" s="88"/>
      <c r="O12" s="88"/>
      <c r="P12" s="88"/>
      <c r="Q12" s="88"/>
      <c r="R12" s="89" t="s">
        <v>362</v>
      </c>
    </row>
    <row r="13" spans="1:24" ht="12.75" customHeight="1" x14ac:dyDescent="0.15">
      <c r="B13" s="90"/>
      <c r="C13" s="349" t="s">
        <v>0</v>
      </c>
      <c r="D13" s="350"/>
      <c r="E13" s="350"/>
      <c r="F13" s="350"/>
      <c r="G13" s="350"/>
      <c r="H13" s="350"/>
      <c r="I13" s="350"/>
      <c r="J13" s="351"/>
      <c r="K13" s="355" t="s">
        <v>344</v>
      </c>
      <c r="L13" s="350"/>
      <c r="M13" s="91"/>
      <c r="N13" s="91"/>
      <c r="O13" s="91"/>
      <c r="P13" s="91"/>
      <c r="Q13" s="91"/>
      <c r="R13" s="92"/>
    </row>
    <row r="14" spans="1:24" ht="29.25" customHeight="1" thickBot="1" x14ac:dyDescent="0.2">
      <c r="A14" s="83" t="s">
        <v>330</v>
      </c>
      <c r="B14" s="90"/>
      <c r="C14" s="352"/>
      <c r="D14" s="353"/>
      <c r="E14" s="353"/>
      <c r="F14" s="353"/>
      <c r="G14" s="353"/>
      <c r="H14" s="353"/>
      <c r="I14" s="353"/>
      <c r="J14" s="354"/>
      <c r="K14" s="356"/>
      <c r="L14" s="353"/>
      <c r="M14" s="357" t="s">
        <v>345</v>
      </c>
      <c r="N14" s="358"/>
      <c r="O14" s="357" t="s">
        <v>346</v>
      </c>
      <c r="P14" s="358"/>
      <c r="Q14" s="357" t="s">
        <v>148</v>
      </c>
      <c r="R14" s="359"/>
    </row>
    <row r="15" spans="1:24" ht="15.95" customHeight="1" x14ac:dyDescent="0.15">
      <c r="A15" s="83" t="s">
        <v>210</v>
      </c>
      <c r="B15" s="93"/>
      <c r="C15" s="94" t="s">
        <v>211</v>
      </c>
      <c r="D15" s="95"/>
      <c r="E15" s="95"/>
      <c r="F15" s="95"/>
      <c r="G15" s="95"/>
      <c r="H15" s="95"/>
      <c r="I15" s="95"/>
      <c r="J15" s="96"/>
      <c r="K15" s="97">
        <v>166937630</v>
      </c>
      <c r="L15" s="98"/>
      <c r="M15" s="97">
        <v>335381930</v>
      </c>
      <c r="N15" s="99"/>
      <c r="O15" s="97">
        <v>-170243232</v>
      </c>
      <c r="P15" s="99"/>
      <c r="Q15" s="100">
        <v>1798932</v>
      </c>
      <c r="R15" s="101"/>
      <c r="U15" s="317">
        <f t="shared" ref="U15:U20" si="0">IF(COUNTIF(V15:X15,"-")=COUNTA(V15:X15),"-",SUM(V15:X15))</f>
        <v>166937629869</v>
      </c>
      <c r="V15" s="317">
        <v>335381930128</v>
      </c>
      <c r="W15" s="317">
        <v>-170243232051</v>
      </c>
      <c r="X15" s="317">
        <v>1798931792</v>
      </c>
    </row>
    <row r="16" spans="1:24" ht="15.95" customHeight="1" x14ac:dyDescent="0.15">
      <c r="A16" s="83" t="s">
        <v>212</v>
      </c>
      <c r="B16" s="93"/>
      <c r="C16" s="24"/>
      <c r="D16" s="19" t="s">
        <v>213</v>
      </c>
      <c r="E16" s="19"/>
      <c r="F16" s="19"/>
      <c r="G16" s="19"/>
      <c r="H16" s="19"/>
      <c r="I16" s="19"/>
      <c r="J16" s="102"/>
      <c r="K16" s="103">
        <v>-166029098</v>
      </c>
      <c r="L16" s="104"/>
      <c r="M16" s="364"/>
      <c r="N16" s="365"/>
      <c r="O16" s="103">
        <v>-166133950</v>
      </c>
      <c r="P16" s="105"/>
      <c r="Q16" s="106">
        <v>104852</v>
      </c>
      <c r="R16" s="107"/>
      <c r="U16" s="317">
        <f t="shared" si="0"/>
        <v>-166029097812</v>
      </c>
      <c r="V16" s="317" t="s">
        <v>11</v>
      </c>
      <c r="W16" s="317">
        <v>-166133949729</v>
      </c>
      <c r="X16" s="317">
        <v>104851917</v>
      </c>
    </row>
    <row r="17" spans="1:24" ht="15.95" customHeight="1" x14ac:dyDescent="0.15">
      <c r="A17" s="83" t="s">
        <v>214</v>
      </c>
      <c r="B17" s="90"/>
      <c r="C17" s="108"/>
      <c r="D17" s="102" t="s">
        <v>215</v>
      </c>
      <c r="E17" s="102"/>
      <c r="F17" s="102"/>
      <c r="G17" s="102"/>
      <c r="H17" s="102"/>
      <c r="I17" s="102"/>
      <c r="J17" s="102"/>
      <c r="K17" s="103">
        <v>163564800</v>
      </c>
      <c r="L17" s="104"/>
      <c r="M17" s="366"/>
      <c r="N17" s="367"/>
      <c r="O17" s="103">
        <v>163564800</v>
      </c>
      <c r="P17" s="105"/>
      <c r="Q17" s="106">
        <v>0</v>
      </c>
      <c r="R17" s="109"/>
      <c r="U17" s="317">
        <f t="shared" si="0"/>
        <v>163564800064</v>
      </c>
      <c r="V17" s="317" t="s">
        <v>11</v>
      </c>
      <c r="W17" s="317">
        <f>IF(COUNTIF(W18:W19,"-")=COUNTA(W18:W19),"-",SUM(W18:W19))</f>
        <v>163564800064</v>
      </c>
      <c r="X17" s="317">
        <f>IF(COUNTIF(X18:X19,"-")=COUNTA(X18:X19),"-",SUM(X18:X19))</f>
        <v>0</v>
      </c>
    </row>
    <row r="18" spans="1:24" ht="15.95" customHeight="1" x14ac:dyDescent="0.15">
      <c r="A18" s="83" t="s">
        <v>216</v>
      </c>
      <c r="B18" s="90"/>
      <c r="C18" s="110"/>
      <c r="D18" s="102"/>
      <c r="E18" s="111" t="s">
        <v>217</v>
      </c>
      <c r="F18" s="111"/>
      <c r="G18" s="111"/>
      <c r="H18" s="111"/>
      <c r="I18" s="111"/>
      <c r="J18" s="102"/>
      <c r="K18" s="103">
        <v>103892497</v>
      </c>
      <c r="L18" s="104"/>
      <c r="M18" s="366"/>
      <c r="N18" s="367"/>
      <c r="O18" s="103">
        <v>103892497</v>
      </c>
      <c r="P18" s="105"/>
      <c r="Q18" s="106">
        <v>0</v>
      </c>
      <c r="R18" s="109"/>
      <c r="U18" s="317">
        <f t="shared" si="0"/>
        <v>103892497449</v>
      </c>
      <c r="V18" s="317" t="s">
        <v>11</v>
      </c>
      <c r="W18" s="317">
        <v>103892497449</v>
      </c>
      <c r="X18" s="317">
        <v>0</v>
      </c>
    </row>
    <row r="19" spans="1:24" ht="15.95" customHeight="1" x14ac:dyDescent="0.15">
      <c r="A19" s="83" t="s">
        <v>218</v>
      </c>
      <c r="B19" s="90"/>
      <c r="C19" s="112"/>
      <c r="D19" s="113"/>
      <c r="E19" s="113" t="s">
        <v>219</v>
      </c>
      <c r="F19" s="113"/>
      <c r="G19" s="113"/>
      <c r="H19" s="113"/>
      <c r="I19" s="113"/>
      <c r="J19" s="114"/>
      <c r="K19" s="115">
        <v>59672303</v>
      </c>
      <c r="L19" s="116"/>
      <c r="M19" s="368"/>
      <c r="N19" s="369"/>
      <c r="O19" s="115">
        <v>59672303</v>
      </c>
      <c r="P19" s="117"/>
      <c r="Q19" s="118">
        <v>0</v>
      </c>
      <c r="R19" s="119"/>
      <c r="U19" s="317">
        <f t="shared" si="0"/>
        <v>59672302615</v>
      </c>
      <c r="V19" s="317" t="s">
        <v>11</v>
      </c>
      <c r="W19" s="317">
        <v>59672302615</v>
      </c>
      <c r="X19" s="317">
        <v>0</v>
      </c>
    </row>
    <row r="20" spans="1:24" ht="15.95" customHeight="1" x14ac:dyDescent="0.15">
      <c r="A20" s="83" t="s">
        <v>220</v>
      </c>
      <c r="B20" s="90"/>
      <c r="C20" s="120"/>
      <c r="D20" s="121" t="s">
        <v>221</v>
      </c>
      <c r="E20" s="122"/>
      <c r="F20" s="121"/>
      <c r="G20" s="121"/>
      <c r="H20" s="121"/>
      <c r="I20" s="121"/>
      <c r="J20" s="123"/>
      <c r="K20" s="124">
        <v>-2464298</v>
      </c>
      <c r="L20" s="125"/>
      <c r="M20" s="370"/>
      <c r="N20" s="371"/>
      <c r="O20" s="124">
        <v>-2569150</v>
      </c>
      <c r="P20" s="126"/>
      <c r="Q20" s="127">
        <v>104852</v>
      </c>
      <c r="R20" s="128"/>
      <c r="U20" s="317">
        <f t="shared" si="0"/>
        <v>-2464297748</v>
      </c>
      <c r="V20" s="317" t="s">
        <v>11</v>
      </c>
      <c r="W20" s="317">
        <f>IF(COUNTIF(W16:W17,"-")=COUNTA(W16:W17),"-",SUM(W16:W17))</f>
        <v>-2569149665</v>
      </c>
      <c r="X20" s="317">
        <f>IF(COUNTIF(X16:X17,"-")=COUNTA(X16:X17),"-",SUM(X16:X17))</f>
        <v>104851917</v>
      </c>
    </row>
    <row r="21" spans="1:24" ht="15.95" customHeight="1" x14ac:dyDescent="0.15">
      <c r="A21" s="83" t="s">
        <v>222</v>
      </c>
      <c r="B21" s="90"/>
      <c r="C21" s="24"/>
      <c r="D21" s="129" t="s">
        <v>347</v>
      </c>
      <c r="E21" s="129"/>
      <c r="F21" s="129"/>
      <c r="G21" s="111"/>
      <c r="H21" s="111"/>
      <c r="I21" s="111"/>
      <c r="J21" s="102"/>
      <c r="K21" s="360"/>
      <c r="L21" s="361"/>
      <c r="M21" s="103">
        <v>-3660769</v>
      </c>
      <c r="N21" s="105"/>
      <c r="O21" s="103">
        <v>3660769</v>
      </c>
      <c r="P21" s="105"/>
      <c r="Q21" s="372"/>
      <c r="R21" s="373"/>
      <c r="U21" s="317">
        <v>0</v>
      </c>
      <c r="V21" s="317">
        <f>IF(COUNTA(V22:V25)=COUNTIF(V22:V25,"-"),"-",SUM(V22,V24,V23,V25))</f>
        <v>-3660768606</v>
      </c>
      <c r="W21" s="317">
        <f>IF(COUNTA(W22:W25)=COUNTIF(W22:W25,"-"),"-",SUM(W22,W24,W23,W25))</f>
        <v>3660768606</v>
      </c>
      <c r="X21" s="317" t="s">
        <v>11</v>
      </c>
    </row>
    <row r="22" spans="1:24" ht="15.95" customHeight="1" x14ac:dyDescent="0.15">
      <c r="A22" s="83" t="s">
        <v>223</v>
      </c>
      <c r="B22" s="90"/>
      <c r="C22" s="24"/>
      <c r="D22" s="129"/>
      <c r="E22" s="129" t="s">
        <v>224</v>
      </c>
      <c r="F22" s="111"/>
      <c r="G22" s="111"/>
      <c r="H22" s="111"/>
      <c r="I22" s="111"/>
      <c r="J22" s="102"/>
      <c r="K22" s="360"/>
      <c r="L22" s="361"/>
      <c r="M22" s="103">
        <v>7277767</v>
      </c>
      <c r="N22" s="105"/>
      <c r="O22" s="103">
        <v>-7277767</v>
      </c>
      <c r="P22" s="105"/>
      <c r="Q22" s="362"/>
      <c r="R22" s="363"/>
      <c r="U22" s="317">
        <v>0</v>
      </c>
      <c r="V22" s="317">
        <v>7277766850</v>
      </c>
      <c r="W22" s="317">
        <v>-7277766850</v>
      </c>
      <c r="X22" s="317" t="s">
        <v>11</v>
      </c>
    </row>
    <row r="23" spans="1:24" ht="15.95" customHeight="1" x14ac:dyDescent="0.15">
      <c r="A23" s="83" t="s">
        <v>225</v>
      </c>
      <c r="B23" s="90"/>
      <c r="C23" s="24"/>
      <c r="D23" s="129"/>
      <c r="E23" s="129" t="s">
        <v>226</v>
      </c>
      <c r="F23" s="129"/>
      <c r="G23" s="111"/>
      <c r="H23" s="111"/>
      <c r="I23" s="111"/>
      <c r="J23" s="102"/>
      <c r="K23" s="360"/>
      <c r="L23" s="361"/>
      <c r="M23" s="103">
        <v>-9050699</v>
      </c>
      <c r="N23" s="105"/>
      <c r="O23" s="103">
        <v>9050699</v>
      </c>
      <c r="P23" s="105"/>
      <c r="Q23" s="362"/>
      <c r="R23" s="363"/>
      <c r="U23" s="317">
        <v>0</v>
      </c>
      <c r="V23" s="317">
        <v>-9050698631</v>
      </c>
      <c r="W23" s="317">
        <v>9050698631</v>
      </c>
      <c r="X23" s="317" t="s">
        <v>11</v>
      </c>
    </row>
    <row r="24" spans="1:24" ht="15.95" customHeight="1" x14ac:dyDescent="0.15">
      <c r="A24" s="83" t="s">
        <v>227</v>
      </c>
      <c r="B24" s="90"/>
      <c r="C24" s="24"/>
      <c r="D24" s="129"/>
      <c r="E24" s="129" t="s">
        <v>228</v>
      </c>
      <c r="F24" s="129"/>
      <c r="G24" s="111"/>
      <c r="H24" s="111"/>
      <c r="I24" s="111"/>
      <c r="J24" s="102"/>
      <c r="K24" s="360"/>
      <c r="L24" s="361"/>
      <c r="M24" s="103">
        <v>3996396</v>
      </c>
      <c r="N24" s="105"/>
      <c r="O24" s="103">
        <v>-3996396</v>
      </c>
      <c r="P24" s="105"/>
      <c r="Q24" s="362"/>
      <c r="R24" s="363"/>
      <c r="U24" s="317">
        <v>0</v>
      </c>
      <c r="V24" s="317">
        <v>3996395731</v>
      </c>
      <c r="W24" s="317">
        <v>-3996395731</v>
      </c>
      <c r="X24" s="317" t="s">
        <v>11</v>
      </c>
    </row>
    <row r="25" spans="1:24" ht="15.95" customHeight="1" x14ac:dyDescent="0.15">
      <c r="A25" s="83" t="s">
        <v>229</v>
      </c>
      <c r="B25" s="90"/>
      <c r="C25" s="24"/>
      <c r="D25" s="129"/>
      <c r="E25" s="129" t="s">
        <v>230</v>
      </c>
      <c r="F25" s="129"/>
      <c r="G25" s="111"/>
      <c r="H25" s="20"/>
      <c r="I25" s="111"/>
      <c r="J25" s="102"/>
      <c r="K25" s="360"/>
      <c r="L25" s="361"/>
      <c r="M25" s="103">
        <v>-5884233</v>
      </c>
      <c r="N25" s="105"/>
      <c r="O25" s="103">
        <v>5884233</v>
      </c>
      <c r="P25" s="105"/>
      <c r="Q25" s="362"/>
      <c r="R25" s="363"/>
      <c r="U25" s="317">
        <v>0</v>
      </c>
      <c r="V25" s="317">
        <v>-5884232556</v>
      </c>
      <c r="W25" s="317">
        <v>5884232556</v>
      </c>
      <c r="X25" s="317" t="s">
        <v>11</v>
      </c>
    </row>
    <row r="26" spans="1:24" ht="15.95" customHeight="1" x14ac:dyDescent="0.15">
      <c r="A26" s="83" t="s">
        <v>231</v>
      </c>
      <c r="B26" s="90"/>
      <c r="C26" s="24"/>
      <c r="D26" s="129" t="s">
        <v>232</v>
      </c>
      <c r="E26" s="111"/>
      <c r="F26" s="111"/>
      <c r="G26" s="111"/>
      <c r="H26" s="111"/>
      <c r="I26" s="111"/>
      <c r="J26" s="102"/>
      <c r="K26" s="103">
        <v>0</v>
      </c>
      <c r="L26" s="104"/>
      <c r="M26" s="103">
        <v>0</v>
      </c>
      <c r="N26" s="105"/>
      <c r="O26" s="366"/>
      <c r="P26" s="367"/>
      <c r="Q26" s="366"/>
      <c r="R26" s="374"/>
      <c r="U26" s="317">
        <f t="shared" ref="U26:U33" si="1">IF(COUNTIF(V26:X26,"-")=COUNTA(V26:X26),"-",SUM(V26:X26))</f>
        <v>0</v>
      </c>
      <c r="V26" s="317">
        <v>0</v>
      </c>
      <c r="W26" s="317" t="s">
        <v>11</v>
      </c>
      <c r="X26" s="317" t="s">
        <v>11</v>
      </c>
    </row>
    <row r="27" spans="1:24" ht="15.95" customHeight="1" x14ac:dyDescent="0.15">
      <c r="A27" s="83" t="s">
        <v>233</v>
      </c>
      <c r="B27" s="90"/>
      <c r="C27" s="24"/>
      <c r="D27" s="129" t="s">
        <v>234</v>
      </c>
      <c r="E27" s="129"/>
      <c r="F27" s="111"/>
      <c r="G27" s="111"/>
      <c r="H27" s="111"/>
      <c r="I27" s="111"/>
      <c r="J27" s="102"/>
      <c r="K27" s="103">
        <v>125269</v>
      </c>
      <c r="L27" s="104"/>
      <c r="M27" s="103">
        <v>125269</v>
      </c>
      <c r="N27" s="105"/>
      <c r="O27" s="366"/>
      <c r="P27" s="367"/>
      <c r="Q27" s="366"/>
      <c r="R27" s="374"/>
      <c r="U27" s="317">
        <f t="shared" si="1"/>
        <v>125269194</v>
      </c>
      <c r="V27" s="317">
        <v>125269194</v>
      </c>
      <c r="W27" s="317" t="s">
        <v>11</v>
      </c>
      <c r="X27" s="317" t="s">
        <v>11</v>
      </c>
    </row>
    <row r="28" spans="1:24" ht="15.95" customHeight="1" x14ac:dyDescent="0.15">
      <c r="A28" s="83" t="s">
        <v>348</v>
      </c>
      <c r="B28" s="90"/>
      <c r="C28" s="24"/>
      <c r="D28" s="129" t="s">
        <v>235</v>
      </c>
      <c r="E28" s="129"/>
      <c r="F28" s="111"/>
      <c r="G28" s="111"/>
      <c r="H28" s="111"/>
      <c r="I28" s="111"/>
      <c r="J28" s="102"/>
      <c r="K28" s="103">
        <v>0</v>
      </c>
      <c r="L28" s="130"/>
      <c r="M28" s="366"/>
      <c r="N28" s="367"/>
      <c r="O28" s="366"/>
      <c r="P28" s="367"/>
      <c r="Q28" s="106">
        <v>0</v>
      </c>
      <c r="R28" s="109"/>
      <c r="U28" s="317">
        <f t="shared" si="1"/>
        <v>0</v>
      </c>
      <c r="V28" s="317" t="s">
        <v>11</v>
      </c>
      <c r="W28" s="317" t="s">
        <v>11</v>
      </c>
      <c r="X28" s="317">
        <v>0</v>
      </c>
    </row>
    <row r="29" spans="1:24" ht="15.95" customHeight="1" x14ac:dyDescent="0.15">
      <c r="A29" s="83" t="s">
        <v>349</v>
      </c>
      <c r="B29" s="90"/>
      <c r="C29" s="24"/>
      <c r="D29" s="129" t="s">
        <v>236</v>
      </c>
      <c r="E29" s="129"/>
      <c r="F29" s="111"/>
      <c r="G29" s="111"/>
      <c r="H29" s="111"/>
      <c r="I29" s="111"/>
      <c r="J29" s="102"/>
      <c r="K29" s="103">
        <v>0</v>
      </c>
      <c r="L29" s="130"/>
      <c r="M29" s="366"/>
      <c r="N29" s="367"/>
      <c r="O29" s="366"/>
      <c r="P29" s="367"/>
      <c r="Q29" s="106">
        <v>0</v>
      </c>
      <c r="R29" s="109"/>
      <c r="U29" s="317">
        <f t="shared" si="1"/>
        <v>0</v>
      </c>
      <c r="V29" s="317" t="s">
        <v>11</v>
      </c>
      <c r="W29" s="317" t="s">
        <v>11</v>
      </c>
      <c r="X29" s="317">
        <v>0</v>
      </c>
    </row>
    <row r="30" spans="1:24" ht="15.95" customHeight="1" x14ac:dyDescent="0.15">
      <c r="A30" s="83" t="s">
        <v>350</v>
      </c>
      <c r="B30" s="90"/>
      <c r="C30" s="24"/>
      <c r="D30" s="129" t="s">
        <v>237</v>
      </c>
      <c r="E30" s="129"/>
      <c r="F30" s="111"/>
      <c r="G30" s="111"/>
      <c r="H30" s="111"/>
      <c r="I30" s="111"/>
      <c r="J30" s="102"/>
      <c r="K30" s="103">
        <v>0</v>
      </c>
      <c r="L30" s="104"/>
      <c r="M30" s="366"/>
      <c r="N30" s="367"/>
      <c r="O30" s="366"/>
      <c r="P30" s="367"/>
      <c r="Q30" s="106">
        <v>0</v>
      </c>
      <c r="R30" s="109"/>
      <c r="U30" s="317">
        <f t="shared" si="1"/>
        <v>0</v>
      </c>
      <c r="V30" s="317" t="s">
        <v>11</v>
      </c>
      <c r="W30" s="317" t="s">
        <v>11</v>
      </c>
      <c r="X30" s="317">
        <v>0</v>
      </c>
    </row>
    <row r="31" spans="1:24" ht="15.95" customHeight="1" x14ac:dyDescent="0.15">
      <c r="A31" s="83" t="s">
        <v>238</v>
      </c>
      <c r="B31" s="90"/>
      <c r="C31" s="112"/>
      <c r="D31" s="113" t="s">
        <v>44</v>
      </c>
      <c r="E31" s="113"/>
      <c r="F31" s="113"/>
      <c r="G31" s="131"/>
      <c r="H31" s="131"/>
      <c r="I31" s="131"/>
      <c r="J31" s="114"/>
      <c r="K31" s="115">
        <v>7492</v>
      </c>
      <c r="L31" s="116"/>
      <c r="M31" s="115">
        <v>-72951</v>
      </c>
      <c r="N31" s="117"/>
      <c r="O31" s="115">
        <v>80443</v>
      </c>
      <c r="P31" s="117"/>
      <c r="Q31" s="375"/>
      <c r="R31" s="376"/>
      <c r="S31" s="132"/>
      <c r="U31" s="317">
        <f t="shared" si="1"/>
        <v>7491633</v>
      </c>
      <c r="V31" s="317">
        <v>-72951438</v>
      </c>
      <c r="W31" s="317">
        <v>80443071</v>
      </c>
      <c r="X31" s="317" t="s">
        <v>11</v>
      </c>
    </row>
    <row r="32" spans="1:24" ht="15.95" customHeight="1" thickBot="1" x14ac:dyDescent="0.2">
      <c r="A32" s="83" t="s">
        <v>239</v>
      </c>
      <c r="B32" s="90"/>
      <c r="C32" s="133"/>
      <c r="D32" s="134" t="s">
        <v>240</v>
      </c>
      <c r="E32" s="134"/>
      <c r="F32" s="135"/>
      <c r="G32" s="135"/>
      <c r="H32" s="136"/>
      <c r="I32" s="135"/>
      <c r="J32" s="137"/>
      <c r="K32" s="138">
        <v>-2331537</v>
      </c>
      <c r="L32" s="139"/>
      <c r="M32" s="138">
        <v>-3608451</v>
      </c>
      <c r="N32" s="140"/>
      <c r="O32" s="138">
        <v>1172062</v>
      </c>
      <c r="P32" s="140"/>
      <c r="Q32" s="141">
        <v>104852</v>
      </c>
      <c r="R32" s="142"/>
      <c r="S32" s="132"/>
      <c r="U32" s="317">
        <f t="shared" si="1"/>
        <v>-2331536921</v>
      </c>
      <c r="V32" s="317">
        <f>IF(AND(V21="-",COUNTIF(V26:V27,"-")=COUNTA(V26:V27),V31="-"),"-",SUM(V21,V26:V27,V31))</f>
        <v>-3608450850</v>
      </c>
      <c r="W32" s="317">
        <f>IF(AND(W20="-",W21="-",COUNTIF(W26:W27,"-")=COUNTA(W26:W27),W31="-"),"-",SUM(W20,W21,W26:W27,W31))</f>
        <v>1172062012</v>
      </c>
      <c r="X32" s="317">
        <f>IF(AND(X20="-",COUNTIF(X28:X30,"-")=COUNTA(X28:X30)),"-",SUM(X20,X28:X30))</f>
        <v>104851917</v>
      </c>
    </row>
    <row r="33" spans="1:24" ht="15.95" customHeight="1" thickBot="1" x14ac:dyDescent="0.2">
      <c r="A33" s="83" t="s">
        <v>241</v>
      </c>
      <c r="B33" s="90"/>
      <c r="C33" s="143" t="s">
        <v>242</v>
      </c>
      <c r="D33" s="144"/>
      <c r="E33" s="144"/>
      <c r="F33" s="144"/>
      <c r="G33" s="145"/>
      <c r="H33" s="145"/>
      <c r="I33" s="145"/>
      <c r="J33" s="146"/>
      <c r="K33" s="147">
        <v>164606093</v>
      </c>
      <c r="L33" s="148"/>
      <c r="M33" s="147">
        <v>331773479</v>
      </c>
      <c r="N33" s="149"/>
      <c r="O33" s="147">
        <v>-169071170</v>
      </c>
      <c r="P33" s="149"/>
      <c r="Q33" s="150">
        <v>1903784</v>
      </c>
      <c r="R33" s="151"/>
      <c r="S33" s="132"/>
      <c r="U33" s="317">
        <f t="shared" si="1"/>
        <v>164606092948</v>
      </c>
      <c r="V33" s="317">
        <v>331773479278</v>
      </c>
      <c r="W33" s="317">
        <v>-169071170039</v>
      </c>
      <c r="X33" s="317">
        <f>IF(AND(X15="-",X32="-"),"-",SUM(X15,X32))</f>
        <v>1903783709</v>
      </c>
    </row>
    <row r="34" spans="1:24" ht="6.75" customHeight="1" x14ac:dyDescent="0.15">
      <c r="B34" s="90"/>
      <c r="C34" s="152"/>
      <c r="D34" s="153"/>
      <c r="E34" s="153"/>
      <c r="F34" s="153"/>
      <c r="G34" s="153"/>
      <c r="H34" s="153"/>
      <c r="I34" s="153"/>
      <c r="J34" s="153"/>
      <c r="K34" s="90"/>
      <c r="L34" s="90"/>
      <c r="M34" s="90"/>
      <c r="N34" s="90"/>
      <c r="O34" s="90"/>
      <c r="P34" s="90"/>
      <c r="Q34" s="90"/>
      <c r="R34" s="19"/>
      <c r="S34" s="132"/>
    </row>
    <row r="35" spans="1:24" ht="15.6" customHeight="1" x14ac:dyDescent="0.15">
      <c r="B35" s="90"/>
      <c r="C35" s="154"/>
      <c r="D35" s="155" t="s">
        <v>343</v>
      </c>
      <c r="F35" s="156"/>
      <c r="G35" s="157"/>
      <c r="H35" s="156"/>
      <c r="I35" s="156"/>
      <c r="J35" s="154"/>
      <c r="K35" s="90"/>
      <c r="L35" s="90"/>
      <c r="M35" s="90"/>
      <c r="N35" s="90"/>
      <c r="O35" s="90"/>
      <c r="P35" s="90"/>
      <c r="Q35" s="90"/>
      <c r="R35" s="19"/>
      <c r="S35" s="132"/>
    </row>
  </sheetData>
  <mergeCells count="34">
    <mergeCell ref="Q31:R31"/>
    <mergeCell ref="M28:N28"/>
    <mergeCell ref="O28:P28"/>
    <mergeCell ref="M29:N29"/>
    <mergeCell ref="O29:P29"/>
    <mergeCell ref="M30:N30"/>
    <mergeCell ref="O30:P30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V69"/>
  <sheetViews>
    <sheetView tabSelected="1" topLeftCell="B1" zoomScale="85" zoomScaleNormal="85" workbookViewId="0"/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48" x14ac:dyDescent="0.15">
      <c r="C1" s="3" t="s">
        <v>354</v>
      </c>
    </row>
    <row r="2" spans="1:48" x14ac:dyDescent="0.15">
      <c r="C2" s="3" t="s">
        <v>355</v>
      </c>
    </row>
    <row r="3" spans="1:48" x14ac:dyDescent="0.15">
      <c r="C3" s="3" t="s">
        <v>356</v>
      </c>
    </row>
    <row r="4" spans="1:48" x14ac:dyDescent="0.15">
      <c r="C4" s="3" t="s">
        <v>357</v>
      </c>
    </row>
    <row r="5" spans="1:48" x14ac:dyDescent="0.15">
      <c r="C5" s="3" t="s">
        <v>358</v>
      </c>
    </row>
    <row r="6" spans="1:48" x14ac:dyDescent="0.15">
      <c r="C6" s="3" t="s">
        <v>359</v>
      </c>
    </row>
    <row r="7" spans="1:48" x14ac:dyDescent="0.15">
      <c r="C7" s="3" t="s">
        <v>360</v>
      </c>
    </row>
    <row r="8" spans="1:48" s="51" customFormat="1" x14ac:dyDescent="0.15">
      <c r="A8" s="1"/>
      <c r="B8" s="158"/>
      <c r="C8" s="158"/>
      <c r="D8" s="50"/>
      <c r="E8" s="50"/>
      <c r="F8" s="50"/>
      <c r="G8" s="50"/>
      <c r="H8" s="50"/>
      <c r="I8" s="3"/>
      <c r="J8" s="3"/>
      <c r="K8" s="3"/>
      <c r="L8" s="3"/>
      <c r="M8" s="3"/>
      <c r="N8" s="3"/>
    </row>
    <row r="9" spans="1:48" s="51" customFormat="1" ht="24" x14ac:dyDescent="0.15">
      <c r="A9" s="1"/>
      <c r="B9" s="159"/>
      <c r="C9" s="386" t="s">
        <v>368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</row>
    <row r="10" spans="1:48" s="51" customFormat="1" ht="14.25" x14ac:dyDescent="0.15">
      <c r="A10" s="160"/>
      <c r="B10" s="161"/>
      <c r="C10" s="387" t="s">
        <v>364</v>
      </c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</row>
    <row r="11" spans="1:48" s="51" customFormat="1" ht="14.25" x14ac:dyDescent="0.15">
      <c r="A11" s="160"/>
      <c r="B11" s="161"/>
      <c r="C11" s="387" t="s">
        <v>365</v>
      </c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</row>
    <row r="12" spans="1:48" s="51" customFormat="1" ht="14.25" thickBot="1" x14ac:dyDescent="0.2">
      <c r="A12" s="160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3" t="s">
        <v>362</v>
      </c>
    </row>
    <row r="13" spans="1:48" s="51" customFormat="1" x14ac:dyDescent="0.15">
      <c r="A13" s="160"/>
      <c r="B13" s="161"/>
      <c r="C13" s="388" t="s">
        <v>0</v>
      </c>
      <c r="D13" s="389"/>
      <c r="E13" s="389"/>
      <c r="F13" s="389"/>
      <c r="G13" s="389"/>
      <c r="H13" s="389"/>
      <c r="I13" s="389"/>
      <c r="J13" s="390"/>
      <c r="K13" s="390"/>
      <c r="L13" s="391"/>
      <c r="M13" s="395" t="s">
        <v>332</v>
      </c>
      <c r="N13" s="396"/>
    </row>
    <row r="14" spans="1:48" s="51" customFormat="1" ht="14.25" thickBot="1" x14ac:dyDescent="0.2">
      <c r="A14" s="160" t="s">
        <v>330</v>
      </c>
      <c r="B14" s="161"/>
      <c r="C14" s="392"/>
      <c r="D14" s="393"/>
      <c r="E14" s="393"/>
      <c r="F14" s="393"/>
      <c r="G14" s="393"/>
      <c r="H14" s="393"/>
      <c r="I14" s="393"/>
      <c r="J14" s="393"/>
      <c r="K14" s="393"/>
      <c r="L14" s="394"/>
      <c r="M14" s="397"/>
      <c r="N14" s="398"/>
    </row>
    <row r="15" spans="1:48" s="51" customFormat="1" x14ac:dyDescent="0.15">
      <c r="A15" s="164"/>
      <c r="B15" s="165"/>
      <c r="C15" s="166" t="s">
        <v>351</v>
      </c>
      <c r="D15" s="167"/>
      <c r="E15" s="167"/>
      <c r="F15" s="168"/>
      <c r="G15" s="168"/>
      <c r="H15" s="169"/>
      <c r="I15" s="168"/>
      <c r="J15" s="169"/>
      <c r="K15" s="169"/>
      <c r="L15" s="170"/>
      <c r="M15" s="171"/>
      <c r="N15" s="172"/>
      <c r="AV15" s="318"/>
    </row>
    <row r="16" spans="1:48" s="51" customFormat="1" x14ac:dyDescent="0.15">
      <c r="A16" s="1" t="s">
        <v>245</v>
      </c>
      <c r="B16" s="3"/>
      <c r="C16" s="173"/>
      <c r="D16" s="174" t="s">
        <v>246</v>
      </c>
      <c r="E16" s="174"/>
      <c r="F16" s="175"/>
      <c r="G16" s="175"/>
      <c r="H16" s="162"/>
      <c r="I16" s="175"/>
      <c r="J16" s="162"/>
      <c r="K16" s="162"/>
      <c r="L16" s="176"/>
      <c r="M16" s="177">
        <v>174597021</v>
      </c>
      <c r="N16" s="178"/>
      <c r="Q16" s="51">
        <f>IF(AND(Q17="-",Q22="-"),"-",SUM(Q17,Q22))</f>
        <v>174597021183</v>
      </c>
      <c r="AV16" s="318"/>
    </row>
    <row r="17" spans="1:48" s="51" customFormat="1" x14ac:dyDescent="0.15">
      <c r="A17" s="1" t="s">
        <v>247</v>
      </c>
      <c r="B17" s="3"/>
      <c r="C17" s="173"/>
      <c r="D17" s="174"/>
      <c r="E17" s="174" t="s">
        <v>248</v>
      </c>
      <c r="F17" s="175"/>
      <c r="G17" s="175"/>
      <c r="H17" s="175"/>
      <c r="I17" s="175"/>
      <c r="J17" s="162"/>
      <c r="K17" s="162"/>
      <c r="L17" s="176"/>
      <c r="M17" s="177">
        <v>55776433</v>
      </c>
      <c r="N17" s="178"/>
      <c r="Q17" s="51">
        <f>IF(COUNTIF(Q18:Q21,"-")=COUNTA(Q18:Q21),"-",SUM(Q18:Q21))</f>
        <v>55776433131</v>
      </c>
      <c r="AV17" s="318"/>
    </row>
    <row r="18" spans="1:48" s="51" customFormat="1" x14ac:dyDescent="0.15">
      <c r="A18" s="1" t="s">
        <v>249</v>
      </c>
      <c r="B18" s="3"/>
      <c r="C18" s="173"/>
      <c r="D18" s="174"/>
      <c r="E18" s="174"/>
      <c r="F18" s="175" t="s">
        <v>250</v>
      </c>
      <c r="G18" s="175"/>
      <c r="H18" s="175"/>
      <c r="I18" s="175"/>
      <c r="J18" s="162"/>
      <c r="K18" s="162"/>
      <c r="L18" s="176"/>
      <c r="M18" s="177">
        <v>27593493</v>
      </c>
      <c r="N18" s="178"/>
      <c r="Q18" s="51">
        <v>27593492810</v>
      </c>
      <c r="AV18" s="318"/>
    </row>
    <row r="19" spans="1:48" s="51" customFormat="1" x14ac:dyDescent="0.15">
      <c r="A19" s="1" t="s">
        <v>251</v>
      </c>
      <c r="B19" s="3"/>
      <c r="C19" s="173"/>
      <c r="D19" s="174"/>
      <c r="E19" s="174"/>
      <c r="F19" s="175" t="s">
        <v>252</v>
      </c>
      <c r="G19" s="175"/>
      <c r="H19" s="175"/>
      <c r="I19" s="175"/>
      <c r="J19" s="162"/>
      <c r="K19" s="162"/>
      <c r="L19" s="176"/>
      <c r="M19" s="177">
        <v>24187900</v>
      </c>
      <c r="N19" s="178"/>
      <c r="Q19" s="51">
        <v>24187900421</v>
      </c>
      <c r="AV19" s="318"/>
    </row>
    <row r="20" spans="1:48" s="51" customFormat="1" x14ac:dyDescent="0.15">
      <c r="A20" s="1" t="s">
        <v>253</v>
      </c>
      <c r="B20" s="3"/>
      <c r="C20" s="179"/>
      <c r="D20" s="162"/>
      <c r="E20" s="162"/>
      <c r="F20" s="162" t="s">
        <v>254</v>
      </c>
      <c r="G20" s="162"/>
      <c r="H20" s="162"/>
      <c r="I20" s="162"/>
      <c r="J20" s="162"/>
      <c r="K20" s="162"/>
      <c r="L20" s="176"/>
      <c r="M20" s="177">
        <v>1866785</v>
      </c>
      <c r="N20" s="178"/>
      <c r="Q20" s="51">
        <v>1866784746</v>
      </c>
      <c r="AV20" s="318"/>
    </row>
    <row r="21" spans="1:48" s="51" customFormat="1" x14ac:dyDescent="0.15">
      <c r="A21" s="1" t="s">
        <v>255</v>
      </c>
      <c r="B21" s="3"/>
      <c r="C21" s="180"/>
      <c r="D21" s="181"/>
      <c r="E21" s="162"/>
      <c r="F21" s="181" t="s">
        <v>256</v>
      </c>
      <c r="G21" s="181"/>
      <c r="H21" s="181"/>
      <c r="I21" s="181"/>
      <c r="J21" s="162"/>
      <c r="K21" s="162"/>
      <c r="L21" s="176"/>
      <c r="M21" s="177">
        <v>2128255</v>
      </c>
      <c r="N21" s="178"/>
      <c r="Q21" s="51">
        <v>2128255154</v>
      </c>
      <c r="AV21" s="318"/>
    </row>
    <row r="22" spans="1:48" s="51" customFormat="1" x14ac:dyDescent="0.15">
      <c r="A22" s="1" t="s">
        <v>257</v>
      </c>
      <c r="B22" s="3"/>
      <c r="C22" s="179"/>
      <c r="D22" s="181"/>
      <c r="E22" s="162" t="s">
        <v>258</v>
      </c>
      <c r="F22" s="181"/>
      <c r="G22" s="181"/>
      <c r="H22" s="181"/>
      <c r="I22" s="181"/>
      <c r="J22" s="162"/>
      <c r="K22" s="162"/>
      <c r="L22" s="176"/>
      <c r="M22" s="177">
        <v>118820588</v>
      </c>
      <c r="N22" s="178"/>
      <c r="Q22" s="51">
        <f>IF(COUNTIF(Q23:Q26,"-")=COUNTA(Q23:Q26),"-",SUM(Q23:Q26))</f>
        <v>118820588052</v>
      </c>
      <c r="AV22" s="318"/>
    </row>
    <row r="23" spans="1:48" s="51" customFormat="1" x14ac:dyDescent="0.15">
      <c r="A23" s="1" t="s">
        <v>259</v>
      </c>
      <c r="B23" s="3"/>
      <c r="C23" s="179"/>
      <c r="D23" s="181"/>
      <c r="E23" s="181"/>
      <c r="F23" s="162" t="s">
        <v>260</v>
      </c>
      <c r="G23" s="181"/>
      <c r="H23" s="181"/>
      <c r="I23" s="181"/>
      <c r="J23" s="162"/>
      <c r="K23" s="162"/>
      <c r="L23" s="176"/>
      <c r="M23" s="177">
        <v>92363613</v>
      </c>
      <c r="N23" s="178"/>
      <c r="Q23" s="51">
        <v>92363612965</v>
      </c>
      <c r="AV23" s="318"/>
    </row>
    <row r="24" spans="1:48" s="51" customFormat="1" x14ac:dyDescent="0.15">
      <c r="A24" s="1" t="s">
        <v>261</v>
      </c>
      <c r="B24" s="3"/>
      <c r="C24" s="179"/>
      <c r="D24" s="181"/>
      <c r="E24" s="181"/>
      <c r="F24" s="162" t="s">
        <v>262</v>
      </c>
      <c r="G24" s="181"/>
      <c r="H24" s="181"/>
      <c r="I24" s="181"/>
      <c r="J24" s="162"/>
      <c r="K24" s="162"/>
      <c r="L24" s="176"/>
      <c r="M24" s="177">
        <v>24112302</v>
      </c>
      <c r="N24" s="178"/>
      <c r="Q24" s="51">
        <v>24112301662</v>
      </c>
      <c r="AV24" s="318"/>
    </row>
    <row r="25" spans="1:48" s="51" customFormat="1" x14ac:dyDescent="0.15">
      <c r="A25" s="1" t="s">
        <v>263</v>
      </c>
      <c r="B25" s="3"/>
      <c r="C25" s="179"/>
      <c r="D25" s="162"/>
      <c r="E25" s="181"/>
      <c r="F25" s="162" t="s">
        <v>264</v>
      </c>
      <c r="G25" s="181"/>
      <c r="H25" s="181"/>
      <c r="I25" s="181"/>
      <c r="J25" s="162"/>
      <c r="K25" s="162"/>
      <c r="L25" s="176"/>
      <c r="M25" s="177">
        <v>2271277</v>
      </c>
      <c r="N25" s="182"/>
      <c r="Q25" s="51">
        <v>2271277000</v>
      </c>
      <c r="AV25" s="318"/>
    </row>
    <row r="26" spans="1:48" s="51" customFormat="1" x14ac:dyDescent="0.15">
      <c r="A26" s="1" t="s">
        <v>265</v>
      </c>
      <c r="B26" s="3"/>
      <c r="C26" s="179"/>
      <c r="D26" s="162"/>
      <c r="E26" s="183"/>
      <c r="F26" s="181" t="s">
        <v>256</v>
      </c>
      <c r="G26" s="162"/>
      <c r="H26" s="181"/>
      <c r="I26" s="181"/>
      <c r="J26" s="162"/>
      <c r="K26" s="162"/>
      <c r="L26" s="176"/>
      <c r="M26" s="177">
        <v>73396</v>
      </c>
      <c r="N26" s="178"/>
      <c r="Q26" s="51">
        <v>73396425</v>
      </c>
      <c r="AV26" s="318"/>
    </row>
    <row r="27" spans="1:48" s="51" customFormat="1" x14ac:dyDescent="0.15">
      <c r="A27" s="1" t="s">
        <v>266</v>
      </c>
      <c r="B27" s="3"/>
      <c r="C27" s="179"/>
      <c r="D27" s="162" t="s">
        <v>267</v>
      </c>
      <c r="E27" s="183"/>
      <c r="F27" s="181"/>
      <c r="G27" s="181"/>
      <c r="H27" s="181"/>
      <c r="I27" s="181"/>
      <c r="J27" s="162"/>
      <c r="K27" s="162"/>
      <c r="L27" s="176"/>
      <c r="M27" s="177">
        <v>180906771</v>
      </c>
      <c r="N27" s="178"/>
      <c r="Q27" s="51">
        <f>IF(COUNTIF(Q28:Q31,"-")=COUNTA(Q28:Q31),"-",SUM(Q28:Q31))</f>
        <v>180906771070</v>
      </c>
      <c r="AV27" s="318"/>
    </row>
    <row r="28" spans="1:48" s="51" customFormat="1" x14ac:dyDescent="0.15">
      <c r="A28" s="1" t="s">
        <v>268</v>
      </c>
      <c r="B28" s="3"/>
      <c r="C28" s="179"/>
      <c r="D28" s="162"/>
      <c r="E28" s="183" t="s">
        <v>269</v>
      </c>
      <c r="F28" s="181"/>
      <c r="G28" s="181"/>
      <c r="H28" s="181"/>
      <c r="I28" s="181"/>
      <c r="J28" s="162"/>
      <c r="K28" s="162"/>
      <c r="L28" s="176"/>
      <c r="M28" s="177">
        <v>102755360</v>
      </c>
      <c r="N28" s="178"/>
      <c r="Q28" s="51">
        <v>102755359853</v>
      </c>
      <c r="AV28" s="318"/>
    </row>
    <row r="29" spans="1:48" s="51" customFormat="1" x14ac:dyDescent="0.15">
      <c r="A29" s="1" t="s">
        <v>270</v>
      </c>
      <c r="B29" s="3"/>
      <c r="C29" s="179"/>
      <c r="D29" s="162"/>
      <c r="E29" s="183" t="s">
        <v>271</v>
      </c>
      <c r="F29" s="181"/>
      <c r="G29" s="181"/>
      <c r="H29" s="181"/>
      <c r="I29" s="181"/>
      <c r="J29" s="162"/>
      <c r="K29" s="162"/>
      <c r="L29" s="176"/>
      <c r="M29" s="177">
        <v>59272213</v>
      </c>
      <c r="N29" s="178"/>
      <c r="Q29" s="51">
        <v>59272213098</v>
      </c>
      <c r="AV29" s="318"/>
    </row>
    <row r="30" spans="1:48" s="51" customFormat="1" x14ac:dyDescent="0.15">
      <c r="A30" s="1" t="s">
        <v>272</v>
      </c>
      <c r="B30" s="3"/>
      <c r="C30" s="179"/>
      <c r="D30" s="162"/>
      <c r="E30" s="183" t="s">
        <v>273</v>
      </c>
      <c r="F30" s="181"/>
      <c r="G30" s="181"/>
      <c r="H30" s="181"/>
      <c r="I30" s="181"/>
      <c r="J30" s="162"/>
      <c r="K30" s="162"/>
      <c r="L30" s="176"/>
      <c r="M30" s="177">
        <v>15220215</v>
      </c>
      <c r="N30" s="178"/>
      <c r="Q30" s="51">
        <v>15220215476</v>
      </c>
      <c r="AV30" s="318"/>
    </row>
    <row r="31" spans="1:48" s="51" customFormat="1" x14ac:dyDescent="0.15">
      <c r="A31" s="1" t="s">
        <v>274</v>
      </c>
      <c r="B31" s="3"/>
      <c r="C31" s="179"/>
      <c r="D31" s="162"/>
      <c r="E31" s="183" t="s">
        <v>275</v>
      </c>
      <c r="F31" s="181"/>
      <c r="G31" s="181"/>
      <c r="H31" s="181"/>
      <c r="I31" s="183"/>
      <c r="J31" s="162"/>
      <c r="K31" s="162"/>
      <c r="L31" s="176"/>
      <c r="M31" s="177">
        <v>3658983</v>
      </c>
      <c r="N31" s="178"/>
      <c r="Q31" s="51">
        <v>3658982643</v>
      </c>
      <c r="AV31" s="318"/>
    </row>
    <row r="32" spans="1:48" s="51" customFormat="1" x14ac:dyDescent="0.15">
      <c r="A32" s="1" t="s">
        <v>276</v>
      </c>
      <c r="B32" s="3"/>
      <c r="C32" s="179"/>
      <c r="D32" s="162" t="s">
        <v>277</v>
      </c>
      <c r="E32" s="183"/>
      <c r="F32" s="181"/>
      <c r="G32" s="181"/>
      <c r="H32" s="181"/>
      <c r="I32" s="183"/>
      <c r="J32" s="162"/>
      <c r="K32" s="162"/>
      <c r="L32" s="176"/>
      <c r="M32" s="177">
        <v>69170</v>
      </c>
      <c r="N32" s="178"/>
      <c r="Q32" s="51">
        <f>IF(COUNTIF(Q33:Q34,"-")=COUNTA(Q33:Q34),"-",SUM(Q33:Q34))</f>
        <v>69170415</v>
      </c>
      <c r="AV32" s="318"/>
    </row>
    <row r="33" spans="1:48" s="51" customFormat="1" x14ac:dyDescent="0.15">
      <c r="A33" s="1" t="s">
        <v>278</v>
      </c>
      <c r="B33" s="3"/>
      <c r="C33" s="179"/>
      <c r="D33" s="162"/>
      <c r="E33" s="183" t="s">
        <v>279</v>
      </c>
      <c r="F33" s="181"/>
      <c r="G33" s="181"/>
      <c r="H33" s="181"/>
      <c r="I33" s="181"/>
      <c r="J33" s="162"/>
      <c r="K33" s="162"/>
      <c r="L33" s="176"/>
      <c r="M33" s="177">
        <v>4622</v>
      </c>
      <c r="N33" s="178"/>
      <c r="Q33" s="51">
        <v>4622400</v>
      </c>
      <c r="AV33" s="318"/>
    </row>
    <row r="34" spans="1:48" s="51" customFormat="1" x14ac:dyDescent="0.15">
      <c r="A34" s="1" t="s">
        <v>280</v>
      </c>
      <c r="B34" s="3"/>
      <c r="C34" s="179"/>
      <c r="D34" s="162"/>
      <c r="E34" s="183" t="s">
        <v>256</v>
      </c>
      <c r="F34" s="181"/>
      <c r="G34" s="181"/>
      <c r="H34" s="181"/>
      <c r="I34" s="181"/>
      <c r="J34" s="162"/>
      <c r="K34" s="162"/>
      <c r="L34" s="176"/>
      <c r="M34" s="177">
        <v>64548</v>
      </c>
      <c r="N34" s="178"/>
      <c r="Q34" s="51">
        <v>64548015</v>
      </c>
      <c r="AV34" s="318"/>
    </row>
    <row r="35" spans="1:48" s="51" customFormat="1" x14ac:dyDescent="0.15">
      <c r="A35" s="1" t="s">
        <v>281</v>
      </c>
      <c r="B35" s="3"/>
      <c r="C35" s="179"/>
      <c r="D35" s="162" t="s">
        <v>282</v>
      </c>
      <c r="E35" s="183"/>
      <c r="F35" s="181"/>
      <c r="G35" s="181"/>
      <c r="H35" s="181"/>
      <c r="I35" s="181"/>
      <c r="J35" s="162"/>
      <c r="K35" s="162"/>
      <c r="L35" s="176"/>
      <c r="M35" s="177">
        <v>18651</v>
      </c>
      <c r="N35" s="178"/>
      <c r="Q35" s="51">
        <v>18651262</v>
      </c>
      <c r="AV35" s="318"/>
    </row>
    <row r="36" spans="1:48" s="51" customFormat="1" x14ac:dyDescent="0.15">
      <c r="A36" s="1" t="s">
        <v>243</v>
      </c>
      <c r="B36" s="3"/>
      <c r="C36" s="184" t="s">
        <v>244</v>
      </c>
      <c r="D36" s="185"/>
      <c r="E36" s="186"/>
      <c r="F36" s="187"/>
      <c r="G36" s="187"/>
      <c r="H36" s="187"/>
      <c r="I36" s="187"/>
      <c r="J36" s="185"/>
      <c r="K36" s="185"/>
      <c r="L36" s="188"/>
      <c r="M36" s="189">
        <v>6259231</v>
      </c>
      <c r="N36" s="190"/>
      <c r="Q36" s="51">
        <f>IF(COUNTIF(Q16:Q35,"-")=COUNTA(Q16:Q35),"-",SUM(Q27,Q35)-SUM(Q16,Q32))</f>
        <v>6259230734</v>
      </c>
      <c r="AV36" s="318"/>
    </row>
    <row r="37" spans="1:48" s="51" customFormat="1" x14ac:dyDescent="0.15">
      <c r="A37" s="1"/>
      <c r="B37" s="3"/>
      <c r="C37" s="179" t="s">
        <v>352</v>
      </c>
      <c r="D37" s="162"/>
      <c r="E37" s="183"/>
      <c r="F37" s="181"/>
      <c r="G37" s="181"/>
      <c r="H37" s="181"/>
      <c r="I37" s="183"/>
      <c r="J37" s="162"/>
      <c r="K37" s="162"/>
      <c r="L37" s="176"/>
      <c r="M37" s="191"/>
      <c r="N37" s="192"/>
      <c r="AV37" s="318"/>
    </row>
    <row r="38" spans="1:48" s="51" customFormat="1" x14ac:dyDescent="0.15">
      <c r="A38" s="1" t="s">
        <v>285</v>
      </c>
      <c r="B38" s="3"/>
      <c r="C38" s="179"/>
      <c r="D38" s="162" t="s">
        <v>286</v>
      </c>
      <c r="E38" s="183"/>
      <c r="F38" s="181"/>
      <c r="G38" s="181"/>
      <c r="H38" s="181"/>
      <c r="I38" s="181"/>
      <c r="J38" s="162"/>
      <c r="K38" s="162"/>
      <c r="L38" s="176"/>
      <c r="M38" s="177">
        <v>8209232</v>
      </c>
      <c r="N38" s="178" t="s">
        <v>366</v>
      </c>
      <c r="Q38" s="51">
        <f>IF(COUNTIF(Q39:Q43,"-")=COUNTA(Q39:Q43),"-",SUM(Q39:Q43))</f>
        <v>8209232343</v>
      </c>
      <c r="AV38" s="318"/>
    </row>
    <row r="39" spans="1:48" s="51" customFormat="1" x14ac:dyDescent="0.15">
      <c r="A39" s="1" t="s">
        <v>287</v>
      </c>
      <c r="B39" s="3"/>
      <c r="C39" s="179"/>
      <c r="D39" s="162"/>
      <c r="E39" s="183" t="s">
        <v>288</v>
      </c>
      <c r="F39" s="181"/>
      <c r="G39" s="181"/>
      <c r="H39" s="181"/>
      <c r="I39" s="181"/>
      <c r="J39" s="162"/>
      <c r="K39" s="162"/>
      <c r="L39" s="176"/>
      <c r="M39" s="177">
        <v>6329405</v>
      </c>
      <c r="N39" s="178"/>
      <c r="Q39" s="51">
        <v>6329405284</v>
      </c>
      <c r="AV39" s="318"/>
    </row>
    <row r="40" spans="1:48" s="51" customFormat="1" x14ac:dyDescent="0.15">
      <c r="A40" s="1" t="s">
        <v>289</v>
      </c>
      <c r="B40" s="3"/>
      <c r="C40" s="179"/>
      <c r="D40" s="162"/>
      <c r="E40" s="183" t="s">
        <v>290</v>
      </c>
      <c r="F40" s="181"/>
      <c r="G40" s="181"/>
      <c r="H40" s="181"/>
      <c r="I40" s="181"/>
      <c r="J40" s="162"/>
      <c r="K40" s="162"/>
      <c r="L40" s="176"/>
      <c r="M40" s="177">
        <v>690170</v>
      </c>
      <c r="N40" s="178"/>
      <c r="Q40" s="51">
        <v>690170405</v>
      </c>
      <c r="AV40" s="318"/>
    </row>
    <row r="41" spans="1:48" s="51" customFormat="1" x14ac:dyDescent="0.15">
      <c r="A41" s="1" t="s">
        <v>291</v>
      </c>
      <c r="B41" s="3"/>
      <c r="C41" s="179"/>
      <c r="D41" s="162"/>
      <c r="E41" s="183" t="s">
        <v>292</v>
      </c>
      <c r="F41" s="181"/>
      <c r="G41" s="181"/>
      <c r="H41" s="181"/>
      <c r="I41" s="181"/>
      <c r="J41" s="162"/>
      <c r="K41" s="162"/>
      <c r="L41" s="176"/>
      <c r="M41" s="177">
        <v>0</v>
      </c>
      <c r="N41" s="178"/>
      <c r="Q41" s="51">
        <v>0</v>
      </c>
      <c r="AV41" s="318"/>
    </row>
    <row r="42" spans="1:48" s="51" customFormat="1" x14ac:dyDescent="0.15">
      <c r="A42" s="1" t="s">
        <v>293</v>
      </c>
      <c r="B42" s="3"/>
      <c r="C42" s="179"/>
      <c r="D42" s="162"/>
      <c r="E42" s="183" t="s">
        <v>294</v>
      </c>
      <c r="F42" s="181"/>
      <c r="G42" s="181"/>
      <c r="H42" s="181"/>
      <c r="I42" s="181"/>
      <c r="J42" s="162"/>
      <c r="K42" s="162"/>
      <c r="L42" s="176"/>
      <c r="M42" s="177">
        <v>846763</v>
      </c>
      <c r="N42" s="178"/>
      <c r="Q42" s="51">
        <v>846763261</v>
      </c>
      <c r="AV42" s="318"/>
    </row>
    <row r="43" spans="1:48" s="51" customFormat="1" x14ac:dyDescent="0.15">
      <c r="A43" s="1" t="s">
        <v>295</v>
      </c>
      <c r="B43" s="3"/>
      <c r="C43" s="179"/>
      <c r="D43" s="162"/>
      <c r="E43" s="183" t="s">
        <v>256</v>
      </c>
      <c r="F43" s="181"/>
      <c r="G43" s="181"/>
      <c r="H43" s="181"/>
      <c r="I43" s="181"/>
      <c r="J43" s="162"/>
      <c r="K43" s="162"/>
      <c r="L43" s="176"/>
      <c r="M43" s="177">
        <v>342893</v>
      </c>
      <c r="N43" s="178"/>
      <c r="Q43" s="51">
        <v>342893393</v>
      </c>
      <c r="AV43" s="318"/>
    </row>
    <row r="44" spans="1:48" s="51" customFormat="1" x14ac:dyDescent="0.15">
      <c r="A44" s="1" t="s">
        <v>296</v>
      </c>
      <c r="B44" s="3"/>
      <c r="C44" s="179"/>
      <c r="D44" s="162" t="s">
        <v>297</v>
      </c>
      <c r="E44" s="183"/>
      <c r="F44" s="181"/>
      <c r="G44" s="181"/>
      <c r="H44" s="181"/>
      <c r="I44" s="183"/>
      <c r="J44" s="162"/>
      <c r="K44" s="162"/>
      <c r="L44" s="176"/>
      <c r="M44" s="177">
        <v>4239188</v>
      </c>
      <c r="N44" s="178" t="s">
        <v>366</v>
      </c>
      <c r="Q44" s="51">
        <f>IF(COUNTIF(Q45:Q49,"-")=COUNTA(Q45:Q49),"-",SUM(Q45:Q49))</f>
        <v>4239188118</v>
      </c>
      <c r="AV44" s="318"/>
    </row>
    <row r="45" spans="1:48" s="51" customFormat="1" x14ac:dyDescent="0.15">
      <c r="A45" s="1" t="s">
        <v>298</v>
      </c>
      <c r="B45" s="3"/>
      <c r="C45" s="179"/>
      <c r="D45" s="162"/>
      <c r="E45" s="183" t="s">
        <v>271</v>
      </c>
      <c r="F45" s="181"/>
      <c r="G45" s="181"/>
      <c r="H45" s="181"/>
      <c r="I45" s="183"/>
      <c r="J45" s="162"/>
      <c r="K45" s="162"/>
      <c r="L45" s="176"/>
      <c r="M45" s="177">
        <v>364234</v>
      </c>
      <c r="N45" s="178"/>
      <c r="Q45" s="51">
        <v>364234015</v>
      </c>
      <c r="AV45" s="318"/>
    </row>
    <row r="46" spans="1:48" s="51" customFormat="1" x14ac:dyDescent="0.15">
      <c r="A46" s="1" t="s">
        <v>299</v>
      </c>
      <c r="B46" s="3"/>
      <c r="C46" s="179"/>
      <c r="D46" s="162"/>
      <c r="E46" s="183" t="s">
        <v>300</v>
      </c>
      <c r="F46" s="181"/>
      <c r="G46" s="181"/>
      <c r="H46" s="181"/>
      <c r="I46" s="183"/>
      <c r="J46" s="162"/>
      <c r="K46" s="162"/>
      <c r="L46" s="176"/>
      <c r="M46" s="177">
        <v>1676964</v>
      </c>
      <c r="N46" s="178"/>
      <c r="Q46" s="51">
        <v>1676963606</v>
      </c>
      <c r="AV46" s="318"/>
    </row>
    <row r="47" spans="1:48" s="51" customFormat="1" x14ac:dyDescent="0.15">
      <c r="A47" s="1" t="s">
        <v>301</v>
      </c>
      <c r="B47" s="3"/>
      <c r="C47" s="179"/>
      <c r="D47" s="162"/>
      <c r="E47" s="183" t="s">
        <v>302</v>
      </c>
      <c r="F47" s="181"/>
      <c r="G47" s="162"/>
      <c r="H47" s="181"/>
      <c r="I47" s="181"/>
      <c r="J47" s="162"/>
      <c r="K47" s="162"/>
      <c r="L47" s="176"/>
      <c r="M47" s="177">
        <v>989109</v>
      </c>
      <c r="N47" s="178"/>
      <c r="Q47" s="51">
        <v>989108762</v>
      </c>
      <c r="AV47" s="318"/>
    </row>
    <row r="48" spans="1:48" s="51" customFormat="1" x14ac:dyDescent="0.15">
      <c r="A48" s="1" t="s">
        <v>303</v>
      </c>
      <c r="B48" s="3"/>
      <c r="C48" s="179"/>
      <c r="D48" s="162"/>
      <c r="E48" s="183" t="s">
        <v>304</v>
      </c>
      <c r="F48" s="181"/>
      <c r="G48" s="162"/>
      <c r="H48" s="181"/>
      <c r="I48" s="181"/>
      <c r="J48" s="162"/>
      <c r="K48" s="162"/>
      <c r="L48" s="176"/>
      <c r="M48" s="177">
        <v>23772</v>
      </c>
      <c r="N48" s="178"/>
      <c r="Q48" s="51">
        <v>23771992</v>
      </c>
      <c r="AV48" s="318"/>
    </row>
    <row r="49" spans="1:48" s="51" customFormat="1" x14ac:dyDescent="0.15">
      <c r="A49" s="1" t="s">
        <v>305</v>
      </c>
      <c r="B49" s="3"/>
      <c r="C49" s="179"/>
      <c r="D49" s="162"/>
      <c r="E49" s="183" t="s">
        <v>275</v>
      </c>
      <c r="F49" s="181"/>
      <c r="G49" s="181"/>
      <c r="H49" s="181"/>
      <c r="I49" s="181"/>
      <c r="J49" s="162"/>
      <c r="K49" s="162"/>
      <c r="L49" s="176"/>
      <c r="M49" s="177">
        <v>1185110</v>
      </c>
      <c r="N49" s="178"/>
      <c r="Q49" s="51">
        <v>1185109743</v>
      </c>
      <c r="AV49" s="318"/>
    </row>
    <row r="50" spans="1:48" s="51" customFormat="1" x14ac:dyDescent="0.15">
      <c r="A50" s="1" t="s">
        <v>283</v>
      </c>
      <c r="B50" s="3"/>
      <c r="C50" s="184" t="s">
        <v>284</v>
      </c>
      <c r="D50" s="185"/>
      <c r="E50" s="186"/>
      <c r="F50" s="187"/>
      <c r="G50" s="187"/>
      <c r="H50" s="187"/>
      <c r="I50" s="187"/>
      <c r="J50" s="185"/>
      <c r="K50" s="185"/>
      <c r="L50" s="188"/>
      <c r="M50" s="189">
        <v>-3970044</v>
      </c>
      <c r="N50" s="190"/>
      <c r="Q50" s="51">
        <f>IF(AND(Q38="-",Q44="-"),"-",SUM(Q44)-SUM(Q38))</f>
        <v>-3970044225</v>
      </c>
      <c r="AV50" s="318"/>
    </row>
    <row r="51" spans="1:48" s="51" customFormat="1" x14ac:dyDescent="0.15">
      <c r="A51" s="1"/>
      <c r="B51" s="3"/>
      <c r="C51" s="179" t="s">
        <v>353</v>
      </c>
      <c r="D51" s="162"/>
      <c r="E51" s="183"/>
      <c r="F51" s="181"/>
      <c r="G51" s="181"/>
      <c r="H51" s="181"/>
      <c r="I51" s="181"/>
      <c r="J51" s="162"/>
      <c r="K51" s="162"/>
      <c r="L51" s="176"/>
      <c r="M51" s="191"/>
      <c r="N51" s="192"/>
      <c r="AV51" s="318"/>
    </row>
    <row r="52" spans="1:48" s="51" customFormat="1" x14ac:dyDescent="0.15">
      <c r="A52" s="1" t="s">
        <v>308</v>
      </c>
      <c r="B52" s="3"/>
      <c r="C52" s="179"/>
      <c r="D52" s="162" t="s">
        <v>309</v>
      </c>
      <c r="E52" s="183"/>
      <c r="F52" s="181"/>
      <c r="G52" s="181"/>
      <c r="H52" s="181"/>
      <c r="I52" s="181"/>
      <c r="J52" s="162"/>
      <c r="K52" s="162"/>
      <c r="L52" s="176"/>
      <c r="M52" s="177">
        <v>10962344</v>
      </c>
      <c r="N52" s="178" t="s">
        <v>366</v>
      </c>
      <c r="Q52" s="51">
        <f>IF(COUNTIF(Q53:Q54,"-")=COUNTA(Q53:Q54),"-",SUM(Q53:Q54))</f>
        <v>10962343678</v>
      </c>
      <c r="AV52" s="318"/>
    </row>
    <row r="53" spans="1:48" s="51" customFormat="1" x14ac:dyDescent="0.15">
      <c r="A53" s="1" t="s">
        <v>310</v>
      </c>
      <c r="B53" s="3"/>
      <c r="C53" s="179"/>
      <c r="D53" s="162"/>
      <c r="E53" s="183" t="s">
        <v>369</v>
      </c>
      <c r="F53" s="181"/>
      <c r="G53" s="181"/>
      <c r="H53" s="181"/>
      <c r="I53" s="181"/>
      <c r="J53" s="162"/>
      <c r="K53" s="162"/>
      <c r="L53" s="176"/>
      <c r="M53" s="177">
        <v>10745178</v>
      </c>
      <c r="N53" s="178"/>
      <c r="Q53" s="51">
        <v>10745178345</v>
      </c>
      <c r="AV53" s="318"/>
    </row>
    <row r="54" spans="1:48" s="51" customFormat="1" x14ac:dyDescent="0.15">
      <c r="A54" s="1" t="s">
        <v>311</v>
      </c>
      <c r="B54" s="3"/>
      <c r="C54" s="179"/>
      <c r="D54" s="162"/>
      <c r="E54" s="183" t="s">
        <v>256</v>
      </c>
      <c r="F54" s="181"/>
      <c r="G54" s="181"/>
      <c r="H54" s="181"/>
      <c r="I54" s="181"/>
      <c r="J54" s="162"/>
      <c r="K54" s="162"/>
      <c r="L54" s="176"/>
      <c r="M54" s="177">
        <v>217165</v>
      </c>
      <c r="N54" s="178"/>
      <c r="Q54" s="51">
        <v>217165333</v>
      </c>
      <c r="AV54" s="318"/>
    </row>
    <row r="55" spans="1:48" s="51" customFormat="1" x14ac:dyDescent="0.15">
      <c r="A55" s="1" t="s">
        <v>312</v>
      </c>
      <c r="B55" s="3"/>
      <c r="C55" s="179"/>
      <c r="D55" s="162" t="s">
        <v>313</v>
      </c>
      <c r="E55" s="183"/>
      <c r="F55" s="181"/>
      <c r="G55" s="181"/>
      <c r="H55" s="181"/>
      <c r="I55" s="181"/>
      <c r="J55" s="162"/>
      <c r="K55" s="162"/>
      <c r="L55" s="176"/>
      <c r="M55" s="177">
        <v>9289526</v>
      </c>
      <c r="N55" s="178"/>
      <c r="Q55" s="51">
        <f>IF(COUNTIF(Q56:Q57,"-")=COUNTA(Q56:Q57),"-",SUM(Q56:Q57))</f>
        <v>9289525677</v>
      </c>
      <c r="AV55" s="318"/>
    </row>
    <row r="56" spans="1:48" s="51" customFormat="1" x14ac:dyDescent="0.15">
      <c r="A56" s="1" t="s">
        <v>314</v>
      </c>
      <c r="B56" s="3"/>
      <c r="C56" s="179"/>
      <c r="D56" s="162"/>
      <c r="E56" s="183" t="s">
        <v>370</v>
      </c>
      <c r="F56" s="181"/>
      <c r="G56" s="181"/>
      <c r="H56" s="181"/>
      <c r="I56" s="175"/>
      <c r="J56" s="162"/>
      <c r="K56" s="162"/>
      <c r="L56" s="176"/>
      <c r="M56" s="177">
        <v>9213247</v>
      </c>
      <c r="N56" s="178"/>
      <c r="Q56" s="51">
        <v>9213246604</v>
      </c>
      <c r="AV56" s="318"/>
    </row>
    <row r="57" spans="1:48" s="51" customFormat="1" x14ac:dyDescent="0.15">
      <c r="A57" s="1" t="s">
        <v>315</v>
      </c>
      <c r="B57" s="3"/>
      <c r="C57" s="179"/>
      <c r="D57" s="162"/>
      <c r="E57" s="183" t="s">
        <v>275</v>
      </c>
      <c r="F57" s="181"/>
      <c r="G57" s="181"/>
      <c r="H57" s="181"/>
      <c r="I57" s="193"/>
      <c r="J57" s="162"/>
      <c r="K57" s="162"/>
      <c r="L57" s="176"/>
      <c r="M57" s="177">
        <v>76279</v>
      </c>
      <c r="N57" s="178"/>
      <c r="Q57" s="51">
        <v>76279073</v>
      </c>
      <c r="AV57" s="318"/>
    </row>
    <row r="58" spans="1:48" s="51" customFormat="1" x14ac:dyDescent="0.15">
      <c r="A58" s="1" t="s">
        <v>306</v>
      </c>
      <c r="B58" s="3"/>
      <c r="C58" s="184" t="s">
        <v>307</v>
      </c>
      <c r="D58" s="185"/>
      <c r="E58" s="186"/>
      <c r="F58" s="187"/>
      <c r="G58" s="187"/>
      <c r="H58" s="187"/>
      <c r="I58" s="194"/>
      <c r="J58" s="185"/>
      <c r="K58" s="185"/>
      <c r="L58" s="188"/>
      <c r="M58" s="189">
        <v>-1672818</v>
      </c>
      <c r="N58" s="190"/>
      <c r="Q58" s="51">
        <f>IF(AND(Q52="-",Q55="-"),"-",SUM(Q55)-SUM(Q52))</f>
        <v>-1672818001</v>
      </c>
      <c r="AV58" s="318"/>
    </row>
    <row r="59" spans="1:48" s="51" customFormat="1" x14ac:dyDescent="0.15">
      <c r="A59" s="1" t="s">
        <v>316</v>
      </c>
      <c r="B59" s="3"/>
      <c r="C59" s="399" t="s">
        <v>317</v>
      </c>
      <c r="D59" s="400"/>
      <c r="E59" s="400"/>
      <c r="F59" s="400"/>
      <c r="G59" s="400"/>
      <c r="H59" s="400"/>
      <c r="I59" s="400"/>
      <c r="J59" s="400"/>
      <c r="K59" s="400"/>
      <c r="L59" s="401"/>
      <c r="M59" s="189">
        <v>616369</v>
      </c>
      <c r="N59" s="190"/>
      <c r="Q59" s="51">
        <f>IF(AND(Q36="-",Q50="-",Q58="-"),"-",SUM(Q36,Q50,Q58))</f>
        <v>616368508</v>
      </c>
      <c r="AV59" s="318"/>
    </row>
    <row r="60" spans="1:48" s="51" customFormat="1" x14ac:dyDescent="0.15">
      <c r="A60" s="1" t="s">
        <v>318</v>
      </c>
      <c r="B60" s="3"/>
      <c r="C60" s="377" t="s">
        <v>319</v>
      </c>
      <c r="D60" s="378"/>
      <c r="E60" s="378"/>
      <c r="F60" s="378"/>
      <c r="G60" s="378"/>
      <c r="H60" s="378"/>
      <c r="I60" s="378"/>
      <c r="J60" s="378"/>
      <c r="K60" s="378"/>
      <c r="L60" s="379"/>
      <c r="M60" s="189">
        <v>10715418</v>
      </c>
      <c r="N60" s="190"/>
      <c r="Q60" s="51">
        <v>10715417527</v>
      </c>
      <c r="AV60" s="318"/>
    </row>
    <row r="61" spans="1:48" s="51" customFormat="1" ht="14.25" thickBot="1" x14ac:dyDescent="0.2">
      <c r="A61" s="1">
        <v>4435000</v>
      </c>
      <c r="B61" s="3"/>
      <c r="C61" s="380" t="s">
        <v>237</v>
      </c>
      <c r="D61" s="381"/>
      <c r="E61" s="381"/>
      <c r="F61" s="381"/>
      <c r="G61" s="381"/>
      <c r="H61" s="381"/>
      <c r="I61" s="381"/>
      <c r="J61" s="381"/>
      <c r="K61" s="381"/>
      <c r="L61" s="382"/>
      <c r="M61" s="195">
        <v>0</v>
      </c>
      <c r="N61" s="190"/>
      <c r="Q61" s="51">
        <v>0</v>
      </c>
      <c r="AV61" s="318"/>
    </row>
    <row r="62" spans="1:48" s="51" customFormat="1" ht="14.25" thickBot="1" x14ac:dyDescent="0.2">
      <c r="A62" s="1" t="s">
        <v>320</v>
      </c>
      <c r="B62" s="3"/>
      <c r="C62" s="383" t="s">
        <v>321</v>
      </c>
      <c r="D62" s="384"/>
      <c r="E62" s="384"/>
      <c r="F62" s="384"/>
      <c r="G62" s="384"/>
      <c r="H62" s="384"/>
      <c r="I62" s="384"/>
      <c r="J62" s="384"/>
      <c r="K62" s="384"/>
      <c r="L62" s="385"/>
      <c r="M62" s="196">
        <v>11331786</v>
      </c>
      <c r="N62" s="197" t="s">
        <v>366</v>
      </c>
      <c r="Q62" s="51">
        <f>IF(COUNTIF(Q59:Q61,"-")=COUNTA(Q59:Q61),"-",SUM(Q59:Q61))</f>
        <v>11331786035</v>
      </c>
      <c r="AV62" s="318"/>
    </row>
    <row r="63" spans="1:48" s="51" customFormat="1" ht="14.25" thickBot="1" x14ac:dyDescent="0.2">
      <c r="A63" s="1"/>
      <c r="B63" s="3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9"/>
      <c r="N63" s="200"/>
      <c r="AV63" s="318"/>
    </row>
    <row r="64" spans="1:48" s="51" customFormat="1" x14ac:dyDescent="0.15">
      <c r="A64" s="1" t="s">
        <v>322</v>
      </c>
      <c r="B64" s="3"/>
      <c r="C64" s="201" t="s">
        <v>323</v>
      </c>
      <c r="D64" s="202"/>
      <c r="E64" s="202"/>
      <c r="F64" s="202"/>
      <c r="G64" s="202"/>
      <c r="H64" s="202"/>
      <c r="I64" s="202"/>
      <c r="J64" s="202"/>
      <c r="K64" s="202"/>
      <c r="L64" s="202"/>
      <c r="M64" s="203">
        <v>289490</v>
      </c>
      <c r="N64" s="204"/>
      <c r="Q64" s="51">
        <v>289490456</v>
      </c>
      <c r="AV64" s="318"/>
    </row>
    <row r="65" spans="1:48" s="51" customFormat="1" x14ac:dyDescent="0.15">
      <c r="A65" s="1" t="s">
        <v>324</v>
      </c>
      <c r="B65" s="3"/>
      <c r="C65" s="205" t="s">
        <v>325</v>
      </c>
      <c r="D65" s="206"/>
      <c r="E65" s="206"/>
      <c r="F65" s="206"/>
      <c r="G65" s="206"/>
      <c r="H65" s="206"/>
      <c r="I65" s="206"/>
      <c r="J65" s="206"/>
      <c r="K65" s="206"/>
      <c r="L65" s="206"/>
      <c r="M65" s="189">
        <v>-46508</v>
      </c>
      <c r="N65" s="190"/>
      <c r="Q65" s="51">
        <v>-46508434</v>
      </c>
      <c r="AV65" s="318"/>
    </row>
    <row r="66" spans="1:48" s="51" customFormat="1" ht="14.25" thickBot="1" x14ac:dyDescent="0.2">
      <c r="A66" s="1" t="s">
        <v>326</v>
      </c>
      <c r="B66" s="3"/>
      <c r="C66" s="207" t="s">
        <v>327</v>
      </c>
      <c r="D66" s="208"/>
      <c r="E66" s="208"/>
      <c r="F66" s="208"/>
      <c r="G66" s="208"/>
      <c r="H66" s="208"/>
      <c r="I66" s="208"/>
      <c r="J66" s="208"/>
      <c r="K66" s="208"/>
      <c r="L66" s="208"/>
      <c r="M66" s="209">
        <v>242982</v>
      </c>
      <c r="N66" s="210"/>
      <c r="Q66" s="51">
        <f>IF(COUNTIF(Q64:Q65,"-")=COUNTA(Q64:Q65),"-",SUM(Q64:Q65))</f>
        <v>242982022</v>
      </c>
      <c r="AV66" s="318"/>
    </row>
    <row r="67" spans="1:48" s="51" customFormat="1" ht="14.25" thickBot="1" x14ac:dyDescent="0.2">
      <c r="A67" s="1" t="s">
        <v>328</v>
      </c>
      <c r="B67" s="3"/>
      <c r="C67" s="211" t="s">
        <v>329</v>
      </c>
      <c r="D67" s="212"/>
      <c r="E67" s="213"/>
      <c r="F67" s="214"/>
      <c r="G67" s="214"/>
      <c r="H67" s="214"/>
      <c r="I67" s="214"/>
      <c r="J67" s="212"/>
      <c r="K67" s="212"/>
      <c r="L67" s="212"/>
      <c r="M67" s="196">
        <v>11574768</v>
      </c>
      <c r="N67" s="197"/>
      <c r="Q67" s="51">
        <f>IF(AND(Q62="-",Q66="-"),"-",SUM(Q62,Q66))</f>
        <v>11574768057</v>
      </c>
      <c r="AV67" s="318"/>
    </row>
    <row r="68" spans="1:48" s="51" customFormat="1" ht="6.75" customHeight="1" x14ac:dyDescent="0.15">
      <c r="A68" s="1"/>
      <c r="B68" s="3"/>
      <c r="C68" s="161"/>
      <c r="D68" s="161"/>
      <c r="E68" s="215"/>
      <c r="F68" s="216"/>
      <c r="G68" s="216"/>
      <c r="H68" s="216"/>
      <c r="I68" s="217"/>
      <c r="J68" s="218"/>
      <c r="K68" s="218"/>
      <c r="L68" s="218"/>
      <c r="M68" s="3"/>
      <c r="N68" s="3"/>
    </row>
    <row r="69" spans="1:48" s="51" customFormat="1" x14ac:dyDescent="0.15">
      <c r="A69" s="1"/>
      <c r="B69" s="3"/>
      <c r="C69" s="161"/>
      <c r="D69" s="219" t="s">
        <v>343</v>
      </c>
      <c r="E69" s="215"/>
      <c r="F69" s="216"/>
      <c r="G69" s="216"/>
      <c r="H69" s="216"/>
      <c r="I69" s="220"/>
      <c r="J69" s="218"/>
      <c r="K69" s="218"/>
      <c r="L69" s="218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67"/>
  <sheetViews>
    <sheetView showGridLines="0" tabSelected="1" topLeftCell="B1" zoomScale="85" zoomScaleNormal="85" zoomScaleSheetLayoutView="85" workbookViewId="0"/>
  </sheetViews>
  <sheetFormatPr defaultColWidth="9" defaultRowHeight="13.5" x14ac:dyDescent="0.15"/>
  <cols>
    <col min="1" max="1" width="0" style="225" hidden="1" customWidth="1"/>
    <col min="2" max="2" width="0.75" style="226" customWidth="1"/>
    <col min="3" max="3" width="1.375" style="226" customWidth="1"/>
    <col min="4" max="4" width="1.5" style="226" customWidth="1"/>
    <col min="5" max="6" width="1.625" style="226" customWidth="1"/>
    <col min="7" max="7" width="1.5" style="226" customWidth="1"/>
    <col min="8" max="8" width="1.625" style="226" customWidth="1"/>
    <col min="9" max="15" width="2.125" style="226" customWidth="1"/>
    <col min="16" max="16" width="6.625" style="226" customWidth="1"/>
    <col min="17" max="17" width="24.125" style="226" bestFit="1" customWidth="1"/>
    <col min="18" max="18" width="3.375" style="226" customWidth="1"/>
    <col min="19" max="19" width="24.125" style="226" bestFit="1" customWidth="1"/>
    <col min="20" max="20" width="3.75" style="226" bestFit="1" customWidth="1"/>
    <col min="21" max="21" width="24.125" style="226" bestFit="1" customWidth="1"/>
    <col min="22" max="22" width="3.375" style="226" customWidth="1"/>
    <col min="23" max="23" width="24.125" style="226" bestFit="1" customWidth="1"/>
    <col min="24" max="24" width="3.375" style="226" bestFit="1" customWidth="1"/>
    <col min="25" max="25" width="0.75" style="226" customWidth="1"/>
    <col min="26" max="16384" width="9" style="226"/>
  </cols>
  <sheetData>
    <row r="1" spans="1:25" x14ac:dyDescent="0.15">
      <c r="C1" s="226" t="s">
        <v>354</v>
      </c>
    </row>
    <row r="2" spans="1:25" x14ac:dyDescent="0.15">
      <c r="C2" s="226" t="s">
        <v>355</v>
      </c>
    </row>
    <row r="3" spans="1:25" x14ac:dyDescent="0.15">
      <c r="C3" s="226" t="s">
        <v>356</v>
      </c>
    </row>
    <row r="4" spans="1:25" x14ac:dyDescent="0.15">
      <c r="C4" s="226" t="s">
        <v>357</v>
      </c>
    </row>
    <row r="5" spans="1:25" x14ac:dyDescent="0.15">
      <c r="C5" s="226" t="s">
        <v>358</v>
      </c>
    </row>
    <row r="6" spans="1:25" x14ac:dyDescent="0.15">
      <c r="C6" s="226" t="s">
        <v>359</v>
      </c>
    </row>
    <row r="7" spans="1:25" x14ac:dyDescent="0.15">
      <c r="C7" s="226" t="s">
        <v>360</v>
      </c>
    </row>
    <row r="8" spans="1:25" s="223" customFormat="1" x14ac:dyDescent="0.15">
      <c r="A8" s="221"/>
      <c r="B8" s="222"/>
      <c r="D8" s="224"/>
      <c r="E8" s="224"/>
      <c r="F8" s="224"/>
      <c r="G8" s="224"/>
      <c r="H8" s="224"/>
      <c r="I8" s="224"/>
    </row>
    <row r="9" spans="1:25" ht="24" x14ac:dyDescent="0.15">
      <c r="C9" s="404" t="s">
        <v>375</v>
      </c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227"/>
    </row>
    <row r="10" spans="1:25" ht="14.25" x14ac:dyDescent="0.15">
      <c r="C10" s="405" t="s">
        <v>364</v>
      </c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227"/>
    </row>
    <row r="11" spans="1:25" ht="14.25" x14ac:dyDescent="0.15">
      <c r="C11" s="405" t="s">
        <v>365</v>
      </c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227"/>
    </row>
    <row r="12" spans="1:25" ht="15.75" customHeight="1" thickBot="1" x14ac:dyDescent="0.2"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/>
      <c r="Q12" s="228"/>
      <c r="R12" s="229"/>
      <c r="S12" s="228"/>
      <c r="T12" s="228"/>
      <c r="U12" s="228"/>
      <c r="V12" s="228"/>
      <c r="W12" s="228"/>
      <c r="X12" s="230" t="s">
        <v>362</v>
      </c>
      <c r="Y12" s="227"/>
    </row>
    <row r="13" spans="1:25" ht="14.25" thickBot="1" x14ac:dyDescent="0.2">
      <c r="A13" s="225" t="s">
        <v>330</v>
      </c>
      <c r="C13" s="406" t="s">
        <v>0</v>
      </c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8"/>
      <c r="Q13" s="409" t="s">
        <v>332</v>
      </c>
      <c r="R13" s="410"/>
      <c r="S13" s="231"/>
      <c r="T13" s="231"/>
      <c r="U13" s="231"/>
      <c r="V13" s="231"/>
      <c r="W13" s="231"/>
      <c r="X13" s="232"/>
    </row>
    <row r="14" spans="1:25" x14ac:dyDescent="0.15">
      <c r="A14" s="225" t="s">
        <v>151</v>
      </c>
      <c r="C14" s="233"/>
      <c r="D14" s="234"/>
      <c r="E14" s="235" t="s">
        <v>152</v>
      </c>
      <c r="F14" s="235"/>
      <c r="G14" s="235"/>
      <c r="H14" s="235"/>
      <c r="I14" s="234"/>
      <c r="J14" s="235"/>
      <c r="K14" s="235"/>
      <c r="L14" s="235"/>
      <c r="M14" s="235"/>
      <c r="N14" s="234"/>
      <c r="O14" s="234"/>
      <c r="P14" s="234"/>
      <c r="Q14" s="236">
        <v>184768926</v>
      </c>
      <c r="R14" s="237" t="s">
        <v>366</v>
      </c>
      <c r="S14" s="232"/>
      <c r="T14" s="232"/>
      <c r="U14" s="232"/>
      <c r="V14" s="232"/>
      <c r="W14" s="232"/>
      <c r="X14" s="232"/>
    </row>
    <row r="15" spans="1:25" x14ac:dyDescent="0.15">
      <c r="A15" s="225" t="s">
        <v>153</v>
      </c>
      <c r="C15" s="238"/>
      <c r="D15" s="239"/>
      <c r="E15" s="239"/>
      <c r="F15" s="19" t="s">
        <v>154</v>
      </c>
      <c r="G15" s="19"/>
      <c r="H15" s="19"/>
      <c r="I15" s="19"/>
      <c r="J15" s="19"/>
      <c r="K15" s="19"/>
      <c r="L15" s="19"/>
      <c r="M15" s="19"/>
      <c r="N15" s="239"/>
      <c r="O15" s="239"/>
      <c r="P15" s="239"/>
      <c r="Q15" s="240">
        <v>65948338</v>
      </c>
      <c r="R15" s="241" t="s">
        <v>366</v>
      </c>
      <c r="S15" s="232"/>
      <c r="T15" s="232"/>
      <c r="U15" s="232"/>
      <c r="V15" s="232"/>
      <c r="W15" s="232"/>
      <c r="X15" s="232"/>
    </row>
    <row r="16" spans="1:25" x14ac:dyDescent="0.15">
      <c r="A16" s="225" t="s">
        <v>155</v>
      </c>
      <c r="C16" s="238"/>
      <c r="D16" s="239"/>
      <c r="E16" s="239"/>
      <c r="F16" s="19"/>
      <c r="G16" s="19" t="s">
        <v>156</v>
      </c>
      <c r="H16" s="19"/>
      <c r="I16" s="19"/>
      <c r="J16" s="19"/>
      <c r="K16" s="19"/>
      <c r="L16" s="19"/>
      <c r="M16" s="19"/>
      <c r="N16" s="239"/>
      <c r="O16" s="239"/>
      <c r="P16" s="239"/>
      <c r="Q16" s="240">
        <v>28115570</v>
      </c>
      <c r="R16" s="241" t="s">
        <v>361</v>
      </c>
      <c r="S16" s="232"/>
      <c r="T16" s="232" t="s">
        <v>90</v>
      </c>
      <c r="U16" s="232"/>
      <c r="V16" s="232"/>
      <c r="W16" s="232"/>
      <c r="X16" s="232"/>
    </row>
    <row r="17" spans="1:24" x14ac:dyDescent="0.15">
      <c r="A17" s="225" t="s">
        <v>157</v>
      </c>
      <c r="C17" s="238"/>
      <c r="D17" s="239"/>
      <c r="E17" s="239"/>
      <c r="F17" s="19"/>
      <c r="G17" s="19"/>
      <c r="H17" s="19" t="s">
        <v>158</v>
      </c>
      <c r="I17" s="19"/>
      <c r="J17" s="19"/>
      <c r="K17" s="19"/>
      <c r="L17" s="19"/>
      <c r="M17" s="19"/>
      <c r="N17" s="239"/>
      <c r="O17" s="239"/>
      <c r="P17" s="239"/>
      <c r="Q17" s="240">
        <v>22805577</v>
      </c>
      <c r="R17" s="241" t="s">
        <v>361</v>
      </c>
      <c r="S17" s="232"/>
      <c r="T17" s="232"/>
      <c r="U17" s="232"/>
      <c r="V17" s="232"/>
      <c r="W17" s="232"/>
      <c r="X17" s="232"/>
    </row>
    <row r="18" spans="1:24" x14ac:dyDescent="0.15">
      <c r="A18" s="225" t="s">
        <v>159</v>
      </c>
      <c r="C18" s="238"/>
      <c r="D18" s="239"/>
      <c r="E18" s="239"/>
      <c r="F18" s="19"/>
      <c r="G18" s="19"/>
      <c r="H18" s="19" t="s">
        <v>160</v>
      </c>
      <c r="I18" s="19"/>
      <c r="J18" s="19"/>
      <c r="K18" s="19"/>
      <c r="L18" s="19"/>
      <c r="M18" s="19"/>
      <c r="N18" s="239"/>
      <c r="O18" s="239"/>
      <c r="P18" s="239"/>
      <c r="Q18" s="240">
        <v>1660214</v>
      </c>
      <c r="R18" s="241" t="s">
        <v>361</v>
      </c>
      <c r="S18" s="232"/>
      <c r="T18" s="232"/>
      <c r="U18" s="232"/>
      <c r="V18" s="232"/>
      <c r="W18" s="232"/>
      <c r="X18" s="232"/>
    </row>
    <row r="19" spans="1:24" x14ac:dyDescent="0.15">
      <c r="A19" s="225" t="s">
        <v>161</v>
      </c>
      <c r="C19" s="238"/>
      <c r="D19" s="239"/>
      <c r="E19" s="239"/>
      <c r="F19" s="19"/>
      <c r="G19" s="19"/>
      <c r="H19" s="19" t="s">
        <v>162</v>
      </c>
      <c r="I19" s="19"/>
      <c r="J19" s="19"/>
      <c r="K19" s="19"/>
      <c r="L19" s="19"/>
      <c r="M19" s="19"/>
      <c r="N19" s="239"/>
      <c r="O19" s="239"/>
      <c r="P19" s="239"/>
      <c r="Q19" s="240">
        <v>2253531</v>
      </c>
      <c r="R19" s="241" t="s">
        <v>361</v>
      </c>
      <c r="S19" s="232"/>
      <c r="T19" s="232"/>
      <c r="U19" s="232"/>
      <c r="V19" s="232"/>
      <c r="W19" s="232"/>
      <c r="X19" s="232"/>
    </row>
    <row r="20" spans="1:24" x14ac:dyDescent="0.15">
      <c r="A20" s="225" t="s">
        <v>163</v>
      </c>
      <c r="C20" s="238"/>
      <c r="D20" s="239"/>
      <c r="E20" s="239"/>
      <c r="F20" s="19"/>
      <c r="G20" s="19"/>
      <c r="H20" s="19" t="s">
        <v>44</v>
      </c>
      <c r="I20" s="19"/>
      <c r="J20" s="19"/>
      <c r="K20" s="19"/>
      <c r="L20" s="19"/>
      <c r="M20" s="19"/>
      <c r="N20" s="239"/>
      <c r="O20" s="239"/>
      <c r="P20" s="239"/>
      <c r="Q20" s="240">
        <v>1396248</v>
      </c>
      <c r="R20" s="241" t="s">
        <v>361</v>
      </c>
      <c r="S20" s="232"/>
      <c r="T20" s="232"/>
      <c r="U20" s="232"/>
      <c r="V20" s="232"/>
      <c r="W20" s="232"/>
      <c r="X20" s="232"/>
    </row>
    <row r="21" spans="1:24" x14ac:dyDescent="0.15">
      <c r="A21" s="225" t="s">
        <v>164</v>
      </c>
      <c r="C21" s="238"/>
      <c r="D21" s="239"/>
      <c r="E21" s="239"/>
      <c r="F21" s="19"/>
      <c r="G21" s="19" t="s">
        <v>165</v>
      </c>
      <c r="H21" s="19"/>
      <c r="I21" s="19"/>
      <c r="J21" s="19"/>
      <c r="K21" s="19"/>
      <c r="L21" s="19"/>
      <c r="M21" s="19"/>
      <c r="N21" s="239"/>
      <c r="O21" s="239"/>
      <c r="P21" s="239"/>
      <c r="Q21" s="240">
        <v>32970967</v>
      </c>
      <c r="R21" s="241" t="s">
        <v>366</v>
      </c>
      <c r="S21" s="232"/>
      <c r="T21" s="232"/>
      <c r="U21" s="232"/>
      <c r="V21" s="232"/>
      <c r="W21" s="232"/>
      <c r="X21" s="232"/>
    </row>
    <row r="22" spans="1:24" x14ac:dyDescent="0.15">
      <c r="A22" s="225" t="s">
        <v>166</v>
      </c>
      <c r="C22" s="238"/>
      <c r="D22" s="239"/>
      <c r="E22" s="239"/>
      <c r="F22" s="19"/>
      <c r="G22" s="19"/>
      <c r="H22" s="19" t="s">
        <v>167</v>
      </c>
      <c r="I22" s="19"/>
      <c r="J22" s="19"/>
      <c r="K22" s="19"/>
      <c r="L22" s="19"/>
      <c r="M22" s="19"/>
      <c r="N22" s="239"/>
      <c r="O22" s="239"/>
      <c r="P22" s="239"/>
      <c r="Q22" s="240">
        <v>20219416</v>
      </c>
      <c r="R22" s="241" t="s">
        <v>361</v>
      </c>
      <c r="S22" s="232"/>
      <c r="T22" s="232"/>
      <c r="U22" s="232"/>
      <c r="V22" s="232"/>
      <c r="W22" s="232"/>
      <c r="X22" s="232"/>
    </row>
    <row r="23" spans="1:24" x14ac:dyDescent="0.15">
      <c r="A23" s="225" t="s">
        <v>168</v>
      </c>
      <c r="C23" s="238"/>
      <c r="D23" s="239"/>
      <c r="E23" s="239"/>
      <c r="F23" s="19"/>
      <c r="G23" s="19"/>
      <c r="H23" s="19" t="s">
        <v>169</v>
      </c>
      <c r="I23" s="19"/>
      <c r="J23" s="19"/>
      <c r="K23" s="19"/>
      <c r="L23" s="19"/>
      <c r="M23" s="19"/>
      <c r="N23" s="239"/>
      <c r="O23" s="239"/>
      <c r="P23" s="239"/>
      <c r="Q23" s="240">
        <v>2617899</v>
      </c>
      <c r="R23" s="241" t="s">
        <v>361</v>
      </c>
      <c r="S23" s="232"/>
      <c r="T23" s="232"/>
      <c r="U23" s="232"/>
      <c r="V23" s="232"/>
      <c r="W23" s="232"/>
      <c r="X23" s="232"/>
    </row>
    <row r="24" spans="1:24" x14ac:dyDescent="0.15">
      <c r="A24" s="225" t="s">
        <v>170</v>
      </c>
      <c r="C24" s="238"/>
      <c r="D24" s="239"/>
      <c r="E24" s="239"/>
      <c r="F24" s="19"/>
      <c r="G24" s="19"/>
      <c r="H24" s="19" t="s">
        <v>171</v>
      </c>
      <c r="I24" s="19"/>
      <c r="J24" s="19"/>
      <c r="K24" s="19"/>
      <c r="L24" s="19"/>
      <c r="M24" s="19"/>
      <c r="N24" s="239"/>
      <c r="O24" s="239"/>
      <c r="P24" s="239"/>
      <c r="Q24" s="240">
        <v>8934675</v>
      </c>
      <c r="R24" s="241" t="s">
        <v>361</v>
      </c>
      <c r="S24" s="232"/>
      <c r="T24" s="232"/>
      <c r="U24" s="232"/>
      <c r="V24" s="232"/>
      <c r="W24" s="232"/>
      <c r="X24" s="232"/>
    </row>
    <row r="25" spans="1:24" x14ac:dyDescent="0.15">
      <c r="A25" s="225" t="s">
        <v>172</v>
      </c>
      <c r="C25" s="238"/>
      <c r="D25" s="239"/>
      <c r="E25" s="239"/>
      <c r="F25" s="19"/>
      <c r="G25" s="19"/>
      <c r="H25" s="19" t="s">
        <v>44</v>
      </c>
      <c r="I25" s="19"/>
      <c r="J25" s="19"/>
      <c r="K25" s="19"/>
      <c r="L25" s="19"/>
      <c r="M25" s="19"/>
      <c r="N25" s="239"/>
      <c r="O25" s="239"/>
      <c r="P25" s="239"/>
      <c r="Q25" s="240">
        <v>1198978</v>
      </c>
      <c r="R25" s="241" t="s">
        <v>361</v>
      </c>
      <c r="S25" s="232"/>
      <c r="T25" s="232"/>
      <c r="U25" s="232"/>
      <c r="V25" s="232"/>
      <c r="W25" s="232"/>
      <c r="X25" s="232"/>
    </row>
    <row r="26" spans="1:24" x14ac:dyDescent="0.15">
      <c r="A26" s="225" t="s">
        <v>173</v>
      </c>
      <c r="C26" s="238"/>
      <c r="D26" s="239"/>
      <c r="E26" s="239"/>
      <c r="F26" s="19"/>
      <c r="G26" s="19" t="s">
        <v>174</v>
      </c>
      <c r="H26" s="19"/>
      <c r="I26" s="19"/>
      <c r="J26" s="19"/>
      <c r="K26" s="19"/>
      <c r="L26" s="19"/>
      <c r="M26" s="19"/>
      <c r="N26" s="239"/>
      <c r="O26" s="239"/>
      <c r="P26" s="239"/>
      <c r="Q26" s="240">
        <v>4861801</v>
      </c>
      <c r="R26" s="241" t="s">
        <v>361</v>
      </c>
      <c r="S26" s="232"/>
      <c r="T26" s="232"/>
      <c r="U26" s="232"/>
      <c r="V26" s="232"/>
      <c r="W26" s="19"/>
      <c r="X26" s="19"/>
    </row>
    <row r="27" spans="1:24" x14ac:dyDescent="0.15">
      <c r="A27" s="225" t="s">
        <v>175</v>
      </c>
      <c r="C27" s="238"/>
      <c r="D27" s="239"/>
      <c r="E27" s="239"/>
      <c r="F27" s="19"/>
      <c r="G27" s="19"/>
      <c r="H27" s="239" t="s">
        <v>176</v>
      </c>
      <c r="I27" s="239"/>
      <c r="J27" s="19"/>
      <c r="K27" s="239"/>
      <c r="L27" s="19"/>
      <c r="M27" s="19"/>
      <c r="N27" s="239"/>
      <c r="O27" s="239"/>
      <c r="P27" s="239"/>
      <c r="Q27" s="240">
        <v>1866782</v>
      </c>
      <c r="R27" s="241" t="s">
        <v>361</v>
      </c>
      <c r="S27" s="232"/>
      <c r="T27" s="232"/>
      <c r="U27" s="232"/>
      <c r="V27" s="232"/>
      <c r="W27" s="19"/>
      <c r="X27" s="19"/>
    </row>
    <row r="28" spans="1:24" x14ac:dyDescent="0.15">
      <c r="A28" s="225" t="s">
        <v>177</v>
      </c>
      <c r="C28" s="238"/>
      <c r="D28" s="239"/>
      <c r="E28" s="239"/>
      <c r="F28" s="19"/>
      <c r="G28" s="19"/>
      <c r="H28" s="19" t="s">
        <v>178</v>
      </c>
      <c r="I28" s="19"/>
      <c r="J28" s="19"/>
      <c r="K28" s="19"/>
      <c r="L28" s="19"/>
      <c r="M28" s="19"/>
      <c r="N28" s="239"/>
      <c r="O28" s="239"/>
      <c r="P28" s="239"/>
      <c r="Q28" s="240">
        <v>601673</v>
      </c>
      <c r="R28" s="241" t="s">
        <v>361</v>
      </c>
      <c r="S28" s="232"/>
      <c r="T28" s="232"/>
      <c r="U28" s="232"/>
      <c r="V28" s="232"/>
      <c r="W28" s="19"/>
      <c r="X28" s="19"/>
    </row>
    <row r="29" spans="1:24" x14ac:dyDescent="0.15">
      <c r="A29" s="225" t="s">
        <v>179</v>
      </c>
      <c r="C29" s="238"/>
      <c r="D29" s="239"/>
      <c r="E29" s="239"/>
      <c r="F29" s="19"/>
      <c r="G29" s="19"/>
      <c r="H29" s="19" t="s">
        <v>44</v>
      </c>
      <c r="I29" s="19"/>
      <c r="J29" s="19"/>
      <c r="K29" s="19"/>
      <c r="L29" s="19"/>
      <c r="M29" s="19"/>
      <c r="N29" s="239"/>
      <c r="O29" s="239"/>
      <c r="P29" s="239"/>
      <c r="Q29" s="240">
        <v>2393346</v>
      </c>
      <c r="R29" s="241" t="s">
        <v>361</v>
      </c>
      <c r="S29" s="232"/>
      <c r="T29" s="232"/>
      <c r="U29" s="232"/>
      <c r="V29" s="232"/>
      <c r="W29" s="19"/>
      <c r="X29" s="19"/>
    </row>
    <row r="30" spans="1:24" x14ac:dyDescent="0.15">
      <c r="A30" s="225" t="s">
        <v>180</v>
      </c>
      <c r="C30" s="238"/>
      <c r="D30" s="239"/>
      <c r="E30" s="239"/>
      <c r="F30" s="239" t="s">
        <v>181</v>
      </c>
      <c r="G30" s="239"/>
      <c r="H30" s="19"/>
      <c r="I30" s="239"/>
      <c r="J30" s="19"/>
      <c r="K30" s="19"/>
      <c r="L30" s="19"/>
      <c r="M30" s="19"/>
      <c r="N30" s="239"/>
      <c r="O30" s="239"/>
      <c r="P30" s="239"/>
      <c r="Q30" s="240">
        <v>118820588</v>
      </c>
      <c r="R30" s="241" t="s">
        <v>361</v>
      </c>
      <c r="S30" s="232"/>
      <c r="T30" s="232"/>
      <c r="U30" s="232"/>
      <c r="V30" s="232"/>
      <c r="W30" s="19"/>
      <c r="X30" s="19"/>
    </row>
    <row r="31" spans="1:24" x14ac:dyDescent="0.15">
      <c r="A31" s="225" t="s">
        <v>182</v>
      </c>
      <c r="C31" s="238"/>
      <c r="D31" s="239"/>
      <c r="E31" s="239"/>
      <c r="F31" s="19"/>
      <c r="G31" s="19" t="s">
        <v>183</v>
      </c>
      <c r="H31" s="19"/>
      <c r="I31" s="239"/>
      <c r="J31" s="19"/>
      <c r="K31" s="19"/>
      <c r="L31" s="19"/>
      <c r="M31" s="19"/>
      <c r="N31" s="239"/>
      <c r="O31" s="239"/>
      <c r="P31" s="239"/>
      <c r="Q31" s="240">
        <v>92363613</v>
      </c>
      <c r="R31" s="241" t="s">
        <v>361</v>
      </c>
      <c r="S31" s="232"/>
      <c r="T31" s="232"/>
      <c r="U31" s="232"/>
      <c r="V31" s="232"/>
      <c r="W31" s="19"/>
      <c r="X31" s="19"/>
    </row>
    <row r="32" spans="1:24" x14ac:dyDescent="0.15">
      <c r="A32" s="225" t="s">
        <v>184</v>
      </c>
      <c r="C32" s="238"/>
      <c r="D32" s="239"/>
      <c r="E32" s="239"/>
      <c r="F32" s="19"/>
      <c r="G32" s="19" t="s">
        <v>185</v>
      </c>
      <c r="H32" s="19"/>
      <c r="I32" s="239"/>
      <c r="J32" s="19"/>
      <c r="K32" s="19"/>
      <c r="L32" s="19"/>
      <c r="M32" s="19"/>
      <c r="N32" s="239"/>
      <c r="O32" s="239"/>
      <c r="P32" s="239"/>
      <c r="Q32" s="240">
        <v>24112302</v>
      </c>
      <c r="R32" s="241" t="s">
        <v>361</v>
      </c>
      <c r="S32" s="232"/>
      <c r="T32" s="232"/>
      <c r="U32" s="232"/>
      <c r="V32" s="232"/>
      <c r="W32" s="232"/>
      <c r="X32" s="232"/>
    </row>
    <row r="33" spans="1:24" x14ac:dyDescent="0.15">
      <c r="A33" s="225" t="s">
        <v>186</v>
      </c>
      <c r="C33" s="238"/>
      <c r="D33" s="239"/>
      <c r="E33" s="239"/>
      <c r="F33" s="19"/>
      <c r="G33" s="19" t="s">
        <v>187</v>
      </c>
      <c r="H33" s="19"/>
      <c r="I33" s="239"/>
      <c r="J33" s="19"/>
      <c r="K33" s="19"/>
      <c r="L33" s="19"/>
      <c r="M33" s="19"/>
      <c r="N33" s="239"/>
      <c r="O33" s="239"/>
      <c r="P33" s="239"/>
      <c r="Q33" s="240">
        <v>2271277</v>
      </c>
      <c r="R33" s="241" t="s">
        <v>361</v>
      </c>
      <c r="S33" s="232"/>
      <c r="T33" s="232"/>
      <c r="U33" s="232"/>
      <c r="V33" s="232"/>
      <c r="W33" s="232"/>
      <c r="X33" s="232"/>
    </row>
    <row r="34" spans="1:24" x14ac:dyDescent="0.15">
      <c r="A34" s="225" t="s">
        <v>188</v>
      </c>
      <c r="C34" s="238"/>
      <c r="D34" s="239"/>
      <c r="E34" s="239"/>
      <c r="F34" s="19"/>
      <c r="G34" s="19" t="s">
        <v>44</v>
      </c>
      <c r="H34" s="19"/>
      <c r="I34" s="19"/>
      <c r="J34" s="19"/>
      <c r="K34" s="19"/>
      <c r="L34" s="19"/>
      <c r="M34" s="19"/>
      <c r="N34" s="239"/>
      <c r="O34" s="239"/>
      <c r="P34" s="239"/>
      <c r="Q34" s="240">
        <v>73396</v>
      </c>
      <c r="R34" s="241" t="s">
        <v>361</v>
      </c>
      <c r="S34" s="232"/>
      <c r="T34" s="232"/>
      <c r="U34" s="232"/>
      <c r="V34" s="232"/>
      <c r="W34" s="232"/>
      <c r="X34" s="232"/>
    </row>
    <row r="35" spans="1:24" x14ac:dyDescent="0.15">
      <c r="A35" s="225" t="s">
        <v>189</v>
      </c>
      <c r="C35" s="238"/>
      <c r="D35" s="239"/>
      <c r="E35" s="19" t="s">
        <v>190</v>
      </c>
      <c r="F35" s="19"/>
      <c r="G35" s="19"/>
      <c r="H35" s="19"/>
      <c r="I35" s="19"/>
      <c r="J35" s="19"/>
      <c r="K35" s="19"/>
      <c r="L35" s="239"/>
      <c r="M35" s="239"/>
      <c r="N35" s="239"/>
      <c r="O35" s="402"/>
      <c r="P35" s="403"/>
      <c r="Q35" s="240">
        <v>18853466</v>
      </c>
      <c r="R35" s="241" t="s">
        <v>361</v>
      </c>
      <c r="S35" s="232"/>
      <c r="T35" s="232"/>
      <c r="U35" s="232"/>
      <c r="V35" s="232"/>
      <c r="W35" s="232"/>
      <c r="X35" s="232"/>
    </row>
    <row r="36" spans="1:24" x14ac:dyDescent="0.15">
      <c r="A36" s="225" t="s">
        <v>191</v>
      </c>
      <c r="C36" s="238"/>
      <c r="D36" s="239"/>
      <c r="E36" s="239"/>
      <c r="F36" s="19" t="s">
        <v>192</v>
      </c>
      <c r="G36" s="19"/>
      <c r="H36" s="19"/>
      <c r="I36" s="19"/>
      <c r="J36" s="19"/>
      <c r="K36" s="19"/>
      <c r="L36" s="239"/>
      <c r="M36" s="239"/>
      <c r="N36" s="239"/>
      <c r="O36" s="402"/>
      <c r="P36" s="403"/>
      <c r="Q36" s="240">
        <v>15153863</v>
      </c>
      <c r="R36" s="241" t="s">
        <v>361</v>
      </c>
      <c r="S36" s="232"/>
      <c r="T36" s="232"/>
      <c r="U36" s="232"/>
      <c r="V36" s="232"/>
      <c r="W36" s="232"/>
      <c r="X36" s="232"/>
    </row>
    <row r="37" spans="1:24" x14ac:dyDescent="0.15">
      <c r="A37" s="225" t="s">
        <v>193</v>
      </c>
      <c r="C37" s="238"/>
      <c r="D37" s="239"/>
      <c r="E37" s="239"/>
      <c r="F37" s="19" t="s">
        <v>44</v>
      </c>
      <c r="G37" s="19"/>
      <c r="H37" s="239"/>
      <c r="I37" s="19"/>
      <c r="J37" s="19"/>
      <c r="K37" s="19"/>
      <c r="L37" s="239"/>
      <c r="M37" s="239"/>
      <c r="N37" s="239"/>
      <c r="O37" s="402"/>
      <c r="P37" s="403"/>
      <c r="Q37" s="242">
        <v>3699603</v>
      </c>
      <c r="R37" s="243" t="s">
        <v>361</v>
      </c>
      <c r="S37" s="238"/>
      <c r="T37" s="239"/>
      <c r="U37" s="239"/>
      <c r="V37" s="239"/>
      <c r="W37" s="239"/>
      <c r="X37" s="239"/>
    </row>
    <row r="38" spans="1:24" x14ac:dyDescent="0.15">
      <c r="A38" s="225" t="s">
        <v>149</v>
      </c>
      <c r="C38" s="244"/>
      <c r="D38" s="245" t="s">
        <v>150</v>
      </c>
      <c r="E38" s="245"/>
      <c r="F38" s="246"/>
      <c r="G38" s="246"/>
      <c r="H38" s="245"/>
      <c r="I38" s="246"/>
      <c r="J38" s="246"/>
      <c r="K38" s="246"/>
      <c r="L38" s="245"/>
      <c r="M38" s="245"/>
      <c r="N38" s="245"/>
      <c r="O38" s="247"/>
      <c r="P38" s="247"/>
      <c r="Q38" s="248">
        <v>-165915460</v>
      </c>
      <c r="R38" s="249" t="s">
        <v>361</v>
      </c>
      <c r="S38" s="239"/>
      <c r="T38" s="239"/>
      <c r="U38" s="239"/>
      <c r="V38" s="239"/>
      <c r="W38" s="239"/>
      <c r="X38" s="239"/>
    </row>
    <row r="39" spans="1:24" x14ac:dyDescent="0.15">
      <c r="A39" s="225" t="s">
        <v>196</v>
      </c>
      <c r="C39" s="238"/>
      <c r="D39" s="239"/>
      <c r="E39" s="19" t="s">
        <v>197</v>
      </c>
      <c r="F39" s="19"/>
      <c r="G39" s="19"/>
      <c r="H39" s="239"/>
      <c r="I39" s="19"/>
      <c r="J39" s="19"/>
      <c r="K39" s="19"/>
      <c r="L39" s="239"/>
      <c r="M39" s="239"/>
      <c r="N39" s="239"/>
      <c r="O39" s="250"/>
      <c r="P39" s="250"/>
      <c r="Q39" s="240">
        <v>176919</v>
      </c>
      <c r="R39" s="251" t="s">
        <v>361</v>
      </c>
      <c r="S39" s="239"/>
      <c r="T39" s="239"/>
      <c r="U39" s="239"/>
      <c r="V39" s="239"/>
      <c r="W39" s="239"/>
      <c r="X39" s="239"/>
    </row>
    <row r="40" spans="1:24" x14ac:dyDescent="0.15">
      <c r="A40" s="225" t="s">
        <v>198</v>
      </c>
      <c r="C40" s="238"/>
      <c r="D40" s="239"/>
      <c r="E40" s="19"/>
      <c r="F40" s="19" t="s">
        <v>199</v>
      </c>
      <c r="G40" s="19"/>
      <c r="H40" s="239"/>
      <c r="I40" s="19"/>
      <c r="J40" s="19"/>
      <c r="K40" s="19"/>
      <c r="L40" s="239"/>
      <c r="M40" s="239"/>
      <c r="N40" s="239"/>
      <c r="O40" s="250"/>
      <c r="P40" s="250"/>
      <c r="Q40" s="240">
        <v>4622</v>
      </c>
      <c r="R40" s="241" t="s">
        <v>361</v>
      </c>
      <c r="S40" s="239"/>
      <c r="T40" s="239"/>
      <c r="U40" s="239"/>
      <c r="V40" s="239"/>
      <c r="W40" s="239"/>
      <c r="X40" s="239"/>
    </row>
    <row r="41" spans="1:24" x14ac:dyDescent="0.15">
      <c r="A41" s="225" t="s">
        <v>200</v>
      </c>
      <c r="C41" s="238"/>
      <c r="D41" s="239"/>
      <c r="E41" s="239"/>
      <c r="F41" s="239" t="s">
        <v>201</v>
      </c>
      <c r="G41" s="239"/>
      <c r="H41" s="19"/>
      <c r="I41" s="239"/>
      <c r="J41" s="19"/>
      <c r="K41" s="19"/>
      <c r="L41" s="19"/>
      <c r="M41" s="19"/>
      <c r="N41" s="239"/>
      <c r="O41" s="239"/>
      <c r="P41" s="239"/>
      <c r="Q41" s="240">
        <v>18617</v>
      </c>
      <c r="R41" s="241" t="s">
        <v>361</v>
      </c>
      <c r="S41" s="232"/>
      <c r="T41" s="232"/>
      <c r="U41" s="232"/>
      <c r="V41" s="232"/>
      <c r="W41" s="232"/>
      <c r="X41" s="232"/>
    </row>
    <row r="42" spans="1:24" x14ac:dyDescent="0.15">
      <c r="A42" s="225" t="s">
        <v>202</v>
      </c>
      <c r="C42" s="238"/>
      <c r="D42" s="239"/>
      <c r="E42" s="239"/>
      <c r="F42" s="19" t="s">
        <v>203</v>
      </c>
      <c r="G42" s="19"/>
      <c r="H42" s="19"/>
      <c r="I42" s="19"/>
      <c r="J42" s="19"/>
      <c r="K42" s="19"/>
      <c r="L42" s="19"/>
      <c r="M42" s="19"/>
      <c r="N42" s="239"/>
      <c r="O42" s="239"/>
      <c r="P42" s="239"/>
      <c r="Q42" s="240">
        <v>0</v>
      </c>
      <c r="R42" s="241" t="s">
        <v>361</v>
      </c>
      <c r="S42" s="232"/>
      <c r="T42" s="232"/>
      <c r="U42" s="232"/>
      <c r="V42" s="232"/>
      <c r="W42" s="232"/>
      <c r="X42" s="232"/>
    </row>
    <row r="43" spans="1:24" x14ac:dyDescent="0.15">
      <c r="A43" s="225" t="s">
        <v>204</v>
      </c>
      <c r="C43" s="238"/>
      <c r="D43" s="239"/>
      <c r="E43" s="239"/>
      <c r="F43" s="19" t="s">
        <v>44</v>
      </c>
      <c r="G43" s="19"/>
      <c r="H43" s="19"/>
      <c r="I43" s="19"/>
      <c r="J43" s="19"/>
      <c r="K43" s="19"/>
      <c r="L43" s="19"/>
      <c r="M43" s="19"/>
      <c r="N43" s="239"/>
      <c r="O43" s="239"/>
      <c r="P43" s="239"/>
      <c r="Q43" s="240">
        <v>153680</v>
      </c>
      <c r="R43" s="241" t="s">
        <v>361</v>
      </c>
      <c r="S43" s="232"/>
      <c r="T43" s="232"/>
      <c r="U43" s="232"/>
      <c r="V43" s="232"/>
      <c r="W43" s="232"/>
      <c r="X43" s="232"/>
    </row>
    <row r="44" spans="1:24" ht="14.25" thickBot="1" x14ac:dyDescent="0.2">
      <c r="A44" s="225" t="s">
        <v>205</v>
      </c>
      <c r="C44" s="238"/>
      <c r="D44" s="239"/>
      <c r="E44" s="19" t="s">
        <v>206</v>
      </c>
      <c r="F44" s="19"/>
      <c r="G44" s="19"/>
      <c r="H44" s="19"/>
      <c r="I44" s="19"/>
      <c r="J44" s="19"/>
      <c r="K44" s="19"/>
      <c r="L44" s="19"/>
      <c r="M44" s="19"/>
      <c r="N44" s="239"/>
      <c r="O44" s="239"/>
      <c r="P44" s="239"/>
      <c r="Q44" s="240">
        <v>63281</v>
      </c>
      <c r="R44" s="251" t="s">
        <v>361</v>
      </c>
      <c r="S44" s="232"/>
      <c r="T44" s="232"/>
      <c r="U44" s="232"/>
      <c r="V44" s="232"/>
      <c r="W44" s="232"/>
      <c r="X44" s="232"/>
    </row>
    <row r="45" spans="1:24" x14ac:dyDescent="0.15">
      <c r="A45" s="225" t="s">
        <v>207</v>
      </c>
      <c r="C45" s="238"/>
      <c r="D45" s="239"/>
      <c r="E45" s="239"/>
      <c r="F45" s="19" t="s">
        <v>208</v>
      </c>
      <c r="G45" s="19"/>
      <c r="H45" s="19"/>
      <c r="I45" s="19"/>
      <c r="J45" s="19"/>
      <c r="K45" s="19"/>
      <c r="L45" s="239"/>
      <c r="M45" s="239"/>
      <c r="N45" s="239"/>
      <c r="O45" s="402"/>
      <c r="P45" s="403"/>
      <c r="Q45" s="240">
        <v>20183</v>
      </c>
      <c r="R45" s="241" t="s">
        <v>361</v>
      </c>
      <c r="S45" s="411" t="s">
        <v>332</v>
      </c>
      <c r="T45" s="412"/>
      <c r="U45" s="412"/>
      <c r="V45" s="412"/>
      <c r="W45" s="412"/>
      <c r="X45" s="413"/>
    </row>
    <row r="46" spans="1:24" ht="14.25" thickBot="1" x14ac:dyDescent="0.2">
      <c r="A46" s="225" t="s">
        <v>209</v>
      </c>
      <c r="C46" s="252"/>
      <c r="D46" s="253"/>
      <c r="E46" s="253"/>
      <c r="F46" s="254" t="s">
        <v>44</v>
      </c>
      <c r="G46" s="254"/>
      <c r="H46" s="254"/>
      <c r="I46" s="254"/>
      <c r="J46" s="254"/>
      <c r="K46" s="254"/>
      <c r="L46" s="253"/>
      <c r="M46" s="253"/>
      <c r="N46" s="253"/>
      <c r="O46" s="414"/>
      <c r="P46" s="415"/>
      <c r="Q46" s="240">
        <v>43098</v>
      </c>
      <c r="R46" s="241" t="s">
        <v>361</v>
      </c>
      <c r="S46" s="416" t="s">
        <v>144</v>
      </c>
      <c r="T46" s="417"/>
      <c r="U46" s="418" t="s">
        <v>146</v>
      </c>
      <c r="V46" s="417"/>
      <c r="W46" s="418" t="s">
        <v>148</v>
      </c>
      <c r="X46" s="419"/>
    </row>
    <row r="47" spans="1:24" x14ac:dyDescent="0.15">
      <c r="A47" s="225" t="s">
        <v>212</v>
      </c>
      <c r="C47" s="244"/>
      <c r="D47" s="245" t="s">
        <v>195</v>
      </c>
      <c r="E47" s="245"/>
      <c r="F47" s="246"/>
      <c r="G47" s="246"/>
      <c r="H47" s="246"/>
      <c r="I47" s="246"/>
      <c r="J47" s="246"/>
      <c r="K47" s="246"/>
      <c r="L47" s="246"/>
      <c r="M47" s="246"/>
      <c r="N47" s="245"/>
      <c r="O47" s="245"/>
      <c r="P47" s="245"/>
      <c r="Q47" s="248">
        <v>-166029098</v>
      </c>
      <c r="R47" s="255" t="s">
        <v>361</v>
      </c>
      <c r="S47" s="424"/>
      <c r="T47" s="425"/>
      <c r="U47" s="256">
        <v>-166133950</v>
      </c>
      <c r="V47" s="257" t="s">
        <v>361</v>
      </c>
      <c r="W47" s="258">
        <v>104852</v>
      </c>
      <c r="X47" s="259" t="s">
        <v>361</v>
      </c>
    </row>
    <row r="48" spans="1:24" x14ac:dyDescent="0.15">
      <c r="A48" s="225" t="s">
        <v>214</v>
      </c>
      <c r="C48" s="238"/>
      <c r="D48" s="239" t="s">
        <v>215</v>
      </c>
      <c r="E48" s="239"/>
      <c r="F48" s="239"/>
      <c r="G48" s="239"/>
      <c r="H48" s="239"/>
      <c r="I48" s="239"/>
      <c r="J48" s="239"/>
      <c r="K48" s="239"/>
      <c r="L48" s="239"/>
      <c r="M48" s="19"/>
      <c r="N48" s="239"/>
      <c r="O48" s="239"/>
      <c r="P48" s="260"/>
      <c r="Q48" s="261">
        <v>163564800</v>
      </c>
      <c r="R48" s="262" t="s">
        <v>361</v>
      </c>
      <c r="S48" s="426"/>
      <c r="T48" s="427"/>
      <c r="U48" s="263">
        <v>163564800</v>
      </c>
      <c r="V48" s="264" t="s">
        <v>361</v>
      </c>
      <c r="W48" s="265">
        <v>0</v>
      </c>
      <c r="X48" s="266" t="s">
        <v>361</v>
      </c>
    </row>
    <row r="49" spans="1:24" x14ac:dyDescent="0.15">
      <c r="A49" s="225" t="s">
        <v>216</v>
      </c>
      <c r="C49" s="238"/>
      <c r="D49" s="239"/>
      <c r="E49" s="239" t="s">
        <v>217</v>
      </c>
      <c r="F49" s="239"/>
      <c r="G49" s="111"/>
      <c r="H49" s="111"/>
      <c r="I49" s="111"/>
      <c r="J49" s="111"/>
      <c r="K49" s="111"/>
      <c r="L49" s="239"/>
      <c r="M49" s="19"/>
      <c r="N49" s="239"/>
      <c r="O49" s="239"/>
      <c r="P49" s="260"/>
      <c r="Q49" s="263">
        <v>103892497</v>
      </c>
      <c r="R49" s="267" t="s">
        <v>361</v>
      </c>
      <c r="S49" s="428"/>
      <c r="T49" s="429"/>
      <c r="U49" s="263">
        <v>103892497</v>
      </c>
      <c r="V49" s="264" t="s">
        <v>361</v>
      </c>
      <c r="W49" s="240">
        <v>0</v>
      </c>
      <c r="X49" s="268" t="s">
        <v>361</v>
      </c>
    </row>
    <row r="50" spans="1:24" x14ac:dyDescent="0.15">
      <c r="A50" s="225" t="s">
        <v>218</v>
      </c>
      <c r="C50" s="252"/>
      <c r="D50" s="239"/>
      <c r="E50" s="239" t="s">
        <v>219</v>
      </c>
      <c r="F50" s="129"/>
      <c r="G50" s="129"/>
      <c r="H50" s="129"/>
      <c r="I50" s="129"/>
      <c r="J50" s="129"/>
      <c r="K50" s="129"/>
      <c r="L50" s="239"/>
      <c r="M50" s="19"/>
      <c r="N50" s="239"/>
      <c r="O50" s="239"/>
      <c r="P50" s="260"/>
      <c r="Q50" s="269">
        <v>59672303</v>
      </c>
      <c r="R50" s="270" t="s">
        <v>361</v>
      </c>
      <c r="S50" s="430"/>
      <c r="T50" s="431"/>
      <c r="U50" s="263">
        <v>59672303</v>
      </c>
      <c r="V50" s="264" t="s">
        <v>361</v>
      </c>
      <c r="W50" s="240">
        <v>0</v>
      </c>
      <c r="X50" s="268" t="s">
        <v>361</v>
      </c>
    </row>
    <row r="51" spans="1:24" x14ac:dyDescent="0.15">
      <c r="A51" s="225" t="s">
        <v>220</v>
      </c>
      <c r="C51" s="244"/>
      <c r="D51" s="245" t="s">
        <v>221</v>
      </c>
      <c r="E51" s="245"/>
      <c r="F51" s="121"/>
      <c r="G51" s="121"/>
      <c r="H51" s="121"/>
      <c r="I51" s="271"/>
      <c r="J51" s="271"/>
      <c r="K51" s="271"/>
      <c r="L51" s="245"/>
      <c r="M51" s="245"/>
      <c r="N51" s="245"/>
      <c r="O51" s="245"/>
      <c r="P51" s="272"/>
      <c r="Q51" s="248">
        <v>-2464298</v>
      </c>
      <c r="R51" s="255" t="s">
        <v>361</v>
      </c>
      <c r="S51" s="432"/>
      <c r="T51" s="433"/>
      <c r="U51" s="248">
        <v>-2569150</v>
      </c>
      <c r="V51" s="273" t="s">
        <v>361</v>
      </c>
      <c r="W51" s="248">
        <v>104852</v>
      </c>
      <c r="X51" s="255" t="s">
        <v>361</v>
      </c>
    </row>
    <row r="52" spans="1:24" x14ac:dyDescent="0.15">
      <c r="A52" s="225" t="s">
        <v>222</v>
      </c>
      <c r="C52" s="238"/>
      <c r="D52" s="239" t="s">
        <v>347</v>
      </c>
      <c r="E52" s="239"/>
      <c r="F52" s="129"/>
      <c r="G52" s="129"/>
      <c r="H52" s="129"/>
      <c r="I52" s="111"/>
      <c r="J52" s="111"/>
      <c r="K52" s="111"/>
      <c r="L52" s="239"/>
      <c r="M52" s="239"/>
      <c r="N52" s="239"/>
      <c r="O52" s="239"/>
      <c r="P52" s="260"/>
      <c r="Q52" s="420"/>
      <c r="R52" s="421"/>
      <c r="S52" s="274">
        <v>-3660769</v>
      </c>
      <c r="T52" s="275" t="s">
        <v>361</v>
      </c>
      <c r="U52" s="263">
        <v>3660769</v>
      </c>
      <c r="V52" s="264" t="s">
        <v>361</v>
      </c>
      <c r="W52" s="422"/>
      <c r="X52" s="423"/>
    </row>
    <row r="53" spans="1:24" x14ac:dyDescent="0.15">
      <c r="A53" s="225" t="s">
        <v>223</v>
      </c>
      <c r="C53" s="238"/>
      <c r="D53" s="239"/>
      <c r="E53" s="129" t="s">
        <v>224</v>
      </c>
      <c r="F53" s="129"/>
      <c r="G53" s="129"/>
      <c r="H53" s="111"/>
      <c r="I53" s="111"/>
      <c r="J53" s="111"/>
      <c r="K53" s="111"/>
      <c r="L53" s="239"/>
      <c r="M53" s="239"/>
      <c r="N53" s="239"/>
      <c r="O53" s="239"/>
      <c r="P53" s="260"/>
      <c r="Q53" s="420"/>
      <c r="R53" s="421"/>
      <c r="S53" s="276">
        <v>7277767</v>
      </c>
      <c r="T53" s="277" t="s">
        <v>361</v>
      </c>
      <c r="U53" s="263">
        <v>-7277767</v>
      </c>
      <c r="V53" s="264" t="s">
        <v>361</v>
      </c>
      <c r="W53" s="422"/>
      <c r="X53" s="423"/>
    </row>
    <row r="54" spans="1:24" x14ac:dyDescent="0.15">
      <c r="A54" s="225" t="s">
        <v>225</v>
      </c>
      <c r="C54" s="238"/>
      <c r="D54" s="239"/>
      <c r="E54" s="129" t="s">
        <v>226</v>
      </c>
      <c r="F54" s="129"/>
      <c r="G54" s="129"/>
      <c r="H54" s="129"/>
      <c r="I54" s="111"/>
      <c r="J54" s="111"/>
      <c r="K54" s="111"/>
      <c r="L54" s="239"/>
      <c r="M54" s="239"/>
      <c r="N54" s="239"/>
      <c r="O54" s="239"/>
      <c r="P54" s="260"/>
      <c r="Q54" s="420"/>
      <c r="R54" s="421"/>
      <c r="S54" s="276">
        <v>-9050699</v>
      </c>
      <c r="T54" s="277" t="s">
        <v>361</v>
      </c>
      <c r="U54" s="263">
        <v>9050699</v>
      </c>
      <c r="V54" s="264" t="s">
        <v>361</v>
      </c>
      <c r="W54" s="422"/>
      <c r="X54" s="423"/>
    </row>
    <row r="55" spans="1:24" x14ac:dyDescent="0.15">
      <c r="A55" s="225" t="s">
        <v>227</v>
      </c>
      <c r="C55" s="238"/>
      <c r="D55" s="239"/>
      <c r="E55" s="129" t="s">
        <v>228</v>
      </c>
      <c r="F55" s="129"/>
      <c r="G55" s="129"/>
      <c r="H55" s="129"/>
      <c r="I55" s="111"/>
      <c r="J55" s="111"/>
      <c r="K55" s="111"/>
      <c r="L55" s="239"/>
      <c r="M55" s="239"/>
      <c r="N55" s="239"/>
      <c r="O55" s="239"/>
      <c r="P55" s="260"/>
      <c r="Q55" s="420"/>
      <c r="R55" s="421"/>
      <c r="S55" s="276">
        <v>3996396</v>
      </c>
      <c r="T55" s="277" t="s">
        <v>361</v>
      </c>
      <c r="U55" s="263">
        <v>-3996396</v>
      </c>
      <c r="V55" s="264" t="s">
        <v>361</v>
      </c>
      <c r="W55" s="422"/>
      <c r="X55" s="423"/>
    </row>
    <row r="56" spans="1:24" x14ac:dyDescent="0.15">
      <c r="A56" s="225" t="s">
        <v>229</v>
      </c>
      <c r="C56" s="238"/>
      <c r="D56" s="239"/>
      <c r="E56" s="129" t="s">
        <v>230</v>
      </c>
      <c r="F56" s="129"/>
      <c r="G56" s="129"/>
      <c r="H56" s="129"/>
      <c r="I56" s="111"/>
      <c r="J56" s="20"/>
      <c r="K56" s="111"/>
      <c r="L56" s="239"/>
      <c r="M56" s="239"/>
      <c r="N56" s="239"/>
      <c r="O56" s="239"/>
      <c r="P56" s="260"/>
      <c r="Q56" s="420"/>
      <c r="R56" s="421"/>
      <c r="S56" s="276">
        <v>-5884233</v>
      </c>
      <c r="T56" s="277" t="s">
        <v>361</v>
      </c>
      <c r="U56" s="263">
        <v>5884233</v>
      </c>
      <c r="V56" s="264" t="s">
        <v>361</v>
      </c>
      <c r="W56" s="422"/>
      <c r="X56" s="423"/>
    </row>
    <row r="57" spans="1:24" x14ac:dyDescent="0.15">
      <c r="A57" s="225" t="s">
        <v>231</v>
      </c>
      <c r="C57" s="238"/>
      <c r="D57" s="239" t="s">
        <v>232</v>
      </c>
      <c r="E57" s="239"/>
      <c r="F57" s="129"/>
      <c r="G57" s="111"/>
      <c r="H57" s="111"/>
      <c r="I57" s="111"/>
      <c r="J57" s="111"/>
      <c r="K57" s="111"/>
      <c r="L57" s="239"/>
      <c r="M57" s="239"/>
      <c r="N57" s="239"/>
      <c r="O57" s="239"/>
      <c r="P57" s="260"/>
      <c r="Q57" s="263">
        <v>0</v>
      </c>
      <c r="R57" s="267" t="s">
        <v>361</v>
      </c>
      <c r="S57" s="276">
        <v>0</v>
      </c>
      <c r="T57" s="277" t="s">
        <v>361</v>
      </c>
      <c r="U57" s="434"/>
      <c r="V57" s="435"/>
      <c r="W57" s="422"/>
      <c r="X57" s="423"/>
    </row>
    <row r="58" spans="1:24" x14ac:dyDescent="0.15">
      <c r="A58" s="225" t="s">
        <v>233</v>
      </c>
      <c r="C58" s="238"/>
      <c r="D58" s="239" t="s">
        <v>234</v>
      </c>
      <c r="E58" s="239"/>
      <c r="F58" s="129"/>
      <c r="G58" s="129"/>
      <c r="H58" s="111"/>
      <c r="I58" s="111"/>
      <c r="J58" s="111"/>
      <c r="K58" s="111"/>
      <c r="L58" s="239"/>
      <c r="M58" s="250"/>
      <c r="N58" s="250"/>
      <c r="O58" s="250"/>
      <c r="P58" s="278"/>
      <c r="Q58" s="263">
        <v>125269</v>
      </c>
      <c r="R58" s="267" t="s">
        <v>361</v>
      </c>
      <c r="S58" s="276">
        <v>125269</v>
      </c>
      <c r="T58" s="277" t="s">
        <v>361</v>
      </c>
      <c r="U58" s="434"/>
      <c r="V58" s="435"/>
      <c r="W58" s="422"/>
      <c r="X58" s="423"/>
    </row>
    <row r="59" spans="1:24" x14ac:dyDescent="0.15">
      <c r="A59" s="225" t="s">
        <v>348</v>
      </c>
      <c r="C59" s="238"/>
      <c r="D59" s="129" t="s">
        <v>235</v>
      </c>
      <c r="E59" s="239"/>
      <c r="F59" s="129"/>
      <c r="G59" s="129"/>
      <c r="H59" s="111"/>
      <c r="I59" s="111"/>
      <c r="J59" s="111"/>
      <c r="K59" s="111"/>
      <c r="L59" s="239"/>
      <c r="M59" s="250"/>
      <c r="N59" s="250"/>
      <c r="O59" s="250"/>
      <c r="P59" s="278"/>
      <c r="Q59" s="263">
        <v>0</v>
      </c>
      <c r="R59" s="267" t="s">
        <v>361</v>
      </c>
      <c r="S59" s="436"/>
      <c r="T59" s="437"/>
      <c r="U59" s="434"/>
      <c r="V59" s="435"/>
      <c r="W59" s="263">
        <v>0</v>
      </c>
      <c r="X59" s="267" t="s">
        <v>361</v>
      </c>
    </row>
    <row r="60" spans="1:24" x14ac:dyDescent="0.15">
      <c r="A60" s="225" t="s">
        <v>349</v>
      </c>
      <c r="C60" s="238"/>
      <c r="D60" s="129" t="s">
        <v>236</v>
      </c>
      <c r="E60" s="239"/>
      <c r="F60" s="129"/>
      <c r="G60" s="129"/>
      <c r="H60" s="111"/>
      <c r="I60" s="111"/>
      <c r="J60" s="111"/>
      <c r="K60" s="111"/>
      <c r="L60" s="239"/>
      <c r="M60" s="250"/>
      <c r="N60" s="250"/>
      <c r="O60" s="250"/>
      <c r="P60" s="278"/>
      <c r="Q60" s="263">
        <v>0</v>
      </c>
      <c r="R60" s="267" t="s">
        <v>361</v>
      </c>
      <c r="S60" s="436"/>
      <c r="T60" s="437"/>
      <c r="U60" s="434"/>
      <c r="V60" s="435"/>
      <c r="W60" s="263">
        <v>0</v>
      </c>
      <c r="X60" s="267" t="s">
        <v>361</v>
      </c>
    </row>
    <row r="61" spans="1:24" x14ac:dyDescent="0.15">
      <c r="A61" s="225" t="s">
        <v>350</v>
      </c>
      <c r="C61" s="238"/>
      <c r="D61" s="129" t="s">
        <v>237</v>
      </c>
      <c r="E61" s="239"/>
      <c r="F61" s="129"/>
      <c r="G61" s="129"/>
      <c r="H61" s="111"/>
      <c r="I61" s="111"/>
      <c r="J61" s="111"/>
      <c r="K61" s="111"/>
      <c r="L61" s="239"/>
      <c r="M61" s="250"/>
      <c r="N61" s="250"/>
      <c r="O61" s="250"/>
      <c r="P61" s="278"/>
      <c r="Q61" s="263">
        <v>0</v>
      </c>
      <c r="R61" s="267" t="s">
        <v>361</v>
      </c>
      <c r="S61" s="436"/>
      <c r="T61" s="437"/>
      <c r="U61" s="434"/>
      <c r="V61" s="435"/>
      <c r="W61" s="263">
        <v>0</v>
      </c>
      <c r="X61" s="267" t="s">
        <v>361</v>
      </c>
    </row>
    <row r="62" spans="1:24" x14ac:dyDescent="0.15">
      <c r="A62" s="225" t="s">
        <v>238</v>
      </c>
      <c r="C62" s="252"/>
      <c r="D62" s="253" t="s">
        <v>44</v>
      </c>
      <c r="E62" s="253"/>
      <c r="F62" s="113"/>
      <c r="G62" s="113"/>
      <c r="H62" s="113"/>
      <c r="I62" s="131"/>
      <c r="J62" s="131"/>
      <c r="K62" s="131"/>
      <c r="L62" s="253"/>
      <c r="M62" s="253"/>
      <c r="N62" s="253"/>
      <c r="O62" s="253"/>
      <c r="P62" s="279"/>
      <c r="Q62" s="263">
        <v>7492</v>
      </c>
      <c r="R62" s="267" t="s">
        <v>361</v>
      </c>
      <c r="S62" s="276">
        <v>-72951</v>
      </c>
      <c r="T62" s="277" t="s">
        <v>361</v>
      </c>
      <c r="U62" s="263">
        <v>80443</v>
      </c>
      <c r="V62" s="264" t="s">
        <v>361</v>
      </c>
      <c r="W62" s="422"/>
      <c r="X62" s="423"/>
    </row>
    <row r="63" spans="1:24" x14ac:dyDescent="0.15">
      <c r="A63" s="225" t="s">
        <v>239</v>
      </c>
      <c r="C63" s="280" t="s">
        <v>240</v>
      </c>
      <c r="D63" s="281"/>
      <c r="E63" s="281"/>
      <c r="F63" s="282"/>
      <c r="G63" s="282"/>
      <c r="H63" s="283"/>
      <c r="I63" s="283"/>
      <c r="J63" s="284"/>
      <c r="K63" s="283"/>
      <c r="L63" s="281"/>
      <c r="M63" s="281"/>
      <c r="N63" s="281"/>
      <c r="O63" s="281"/>
      <c r="P63" s="285"/>
      <c r="Q63" s="286">
        <v>-2331537</v>
      </c>
      <c r="R63" s="287" t="s">
        <v>361</v>
      </c>
      <c r="S63" s="288">
        <v>-3608451</v>
      </c>
      <c r="T63" s="289" t="s">
        <v>361</v>
      </c>
      <c r="U63" s="286">
        <v>1172062</v>
      </c>
      <c r="V63" s="289" t="s">
        <v>361</v>
      </c>
      <c r="W63" s="248">
        <v>104852</v>
      </c>
      <c r="X63" s="255" t="s">
        <v>361</v>
      </c>
    </row>
    <row r="64" spans="1:24" ht="14.25" thickBot="1" x14ac:dyDescent="0.2">
      <c r="A64" s="225" t="s">
        <v>210</v>
      </c>
      <c r="C64" s="290" t="s">
        <v>211</v>
      </c>
      <c r="D64" s="291"/>
      <c r="E64" s="291"/>
      <c r="F64" s="134"/>
      <c r="G64" s="134"/>
      <c r="H64" s="135"/>
      <c r="I64" s="135"/>
      <c r="J64" s="136"/>
      <c r="K64" s="135"/>
      <c r="L64" s="291"/>
      <c r="M64" s="291"/>
      <c r="N64" s="291"/>
      <c r="O64" s="291"/>
      <c r="P64" s="291"/>
      <c r="Q64" s="292">
        <v>166937630</v>
      </c>
      <c r="R64" s="293" t="s">
        <v>361</v>
      </c>
      <c r="S64" s="294">
        <v>335381930</v>
      </c>
      <c r="T64" s="295" t="s">
        <v>361</v>
      </c>
      <c r="U64" s="292">
        <v>-170243232</v>
      </c>
      <c r="V64" s="295" t="s">
        <v>361</v>
      </c>
      <c r="W64" s="296">
        <v>1798932</v>
      </c>
      <c r="X64" s="297" t="s">
        <v>361</v>
      </c>
    </row>
    <row r="65" spans="1:24" ht="14.25" thickBot="1" x14ac:dyDescent="0.2">
      <c r="A65" s="225" t="s">
        <v>241</v>
      </c>
      <c r="C65" s="298" t="s">
        <v>242</v>
      </c>
      <c r="D65" s="299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1">
        <v>164606093</v>
      </c>
      <c r="R65" s="302" t="s">
        <v>361</v>
      </c>
      <c r="S65" s="303">
        <v>331773479</v>
      </c>
      <c r="T65" s="304" t="s">
        <v>361</v>
      </c>
      <c r="U65" s="301">
        <v>-169071170</v>
      </c>
      <c r="V65" s="304" t="s">
        <v>361</v>
      </c>
      <c r="W65" s="305">
        <v>1903784</v>
      </c>
      <c r="X65" s="306" t="s">
        <v>361</v>
      </c>
    </row>
    <row r="66" spans="1:24" s="308" customFormat="1" ht="12" customHeight="1" x14ac:dyDescent="0.15">
      <c r="A66" s="307"/>
      <c r="Q66" s="309"/>
      <c r="R66" s="310"/>
      <c r="S66" s="310"/>
      <c r="T66" s="310"/>
      <c r="U66" s="310"/>
      <c r="V66" s="311"/>
    </row>
    <row r="67" spans="1:24" s="308" customFormat="1" x14ac:dyDescent="0.15">
      <c r="A67" s="307"/>
      <c r="C67" s="312"/>
      <c r="D67" s="312" t="s">
        <v>343</v>
      </c>
      <c r="E67" s="309"/>
      <c r="F67" s="313"/>
      <c r="G67" s="309"/>
      <c r="H67" s="309"/>
      <c r="I67" s="314"/>
      <c r="J67" s="314"/>
      <c r="K67" s="313"/>
      <c r="L67" s="313"/>
      <c r="M67" s="313"/>
      <c r="N67" s="183"/>
      <c r="O67" s="183"/>
      <c r="P67" s="183"/>
      <c r="Q67" s="315"/>
      <c r="R67" s="58"/>
      <c r="S67" s="58"/>
      <c r="T67" s="58"/>
      <c r="U67" s="58"/>
    </row>
  </sheetData>
  <mergeCells count="40">
    <mergeCell ref="W62:X62"/>
    <mergeCell ref="S59:T59"/>
    <mergeCell ref="U59:V59"/>
    <mergeCell ref="S60:T60"/>
    <mergeCell ref="U60:V60"/>
    <mergeCell ref="S61:T61"/>
    <mergeCell ref="U61:V61"/>
    <mergeCell ref="Q56:R56"/>
    <mergeCell ref="W56:X56"/>
    <mergeCell ref="U57:V57"/>
    <mergeCell ref="W57:X57"/>
    <mergeCell ref="U58:V58"/>
    <mergeCell ref="W58:X58"/>
    <mergeCell ref="Q55:R55"/>
    <mergeCell ref="W55:X55"/>
    <mergeCell ref="S47:T47"/>
    <mergeCell ref="S48:T48"/>
    <mergeCell ref="S49:T49"/>
    <mergeCell ref="S50:T50"/>
    <mergeCell ref="S51:T51"/>
    <mergeCell ref="Q52:R52"/>
    <mergeCell ref="W52:X52"/>
    <mergeCell ref="Q53:R53"/>
    <mergeCell ref="W53:X53"/>
    <mergeCell ref="Q54:R54"/>
    <mergeCell ref="W54:X54"/>
    <mergeCell ref="O36:P36"/>
    <mergeCell ref="O37:P37"/>
    <mergeCell ref="O45:P45"/>
    <mergeCell ref="S45:X45"/>
    <mergeCell ref="O46:P46"/>
    <mergeCell ref="S46:T46"/>
    <mergeCell ref="U46:V46"/>
    <mergeCell ref="W46:X46"/>
    <mergeCell ref="O35:P35"/>
    <mergeCell ref="C9:X9"/>
    <mergeCell ref="C10:X10"/>
    <mergeCell ref="C11:X11"/>
    <mergeCell ref="C13:P13"/>
    <mergeCell ref="Q13:R13"/>
  </mergeCells>
  <phoneticPr fontId="11"/>
  <pageMargins left="0.70866141732283472" right="0.70866141732283472" top="0.39370078740157477" bottom="0.39370078740157477" header="0.51181102362204722" footer="0.5118110236220472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連結貸借対照表</vt:lpstr>
      <vt:lpstr>連結行政コスト計算書</vt:lpstr>
      <vt:lpstr>連結純資産変動計算書</vt:lpstr>
      <vt:lpstr>連結資金収支計算書</vt:lpstr>
      <vt:lpstr>連結行政コスト及び純資産変動計算書</vt:lpstr>
      <vt:lpstr>連結行政コスト及び純資産変動計算書!Print_Area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2018-09-12T08:14:52Z</dcterms:created>
  <dcterms:modified xsi:type="dcterms:W3CDTF">2018-09-12T08:14:55Z</dcterms:modified>
</cp:coreProperties>
</file>